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eko\Documents\My Documents\HAC 2021\ČVOR ŠIBENIK-PODI\ARHEOLOGIJA\"/>
    </mc:Choice>
  </mc:AlternateContent>
  <bookViews>
    <workbookView xWindow="0" yWindow="0" windowWidth="25200" windowHeight="11385"/>
  </bookViews>
  <sheets>
    <sheet name="Troškovnik" sheetId="2" r:id="rId1"/>
    <sheet name="DatRes" sheetId="4" state="hidden" r:id="rId2"/>
    <sheet name="Sisak" sheetId="6" state="hidden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F23" i="6" l="1"/>
  <c r="C23" i="6"/>
  <c r="E23" i="6"/>
  <c r="E24" i="6"/>
  <c r="G24" i="6" s="1"/>
  <c r="G23" i="6" l="1"/>
  <c r="C4" i="4" l="1"/>
  <c r="C3" i="4"/>
  <c r="A4" i="4"/>
  <c r="A3" i="4"/>
  <c r="B7" i="4"/>
  <c r="A7" i="4"/>
  <c r="C10" i="4"/>
  <c r="B10" i="4"/>
  <c r="B9" i="4"/>
  <c r="C8" i="4"/>
  <c r="B8" i="4"/>
  <c r="A9" i="4"/>
  <c r="A8" i="4"/>
  <c r="A10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A17" i="4"/>
  <c r="A16" i="4"/>
  <c r="A15" i="4"/>
  <c r="A14" i="4"/>
  <c r="A13" i="4"/>
  <c r="A12" i="4"/>
  <c r="A11" i="4"/>
  <c r="D25" i="6" l="1"/>
  <c r="E25" i="6" s="1"/>
  <c r="G25" i="6" s="1"/>
  <c r="D22" i="6"/>
  <c r="E22" i="6" s="1"/>
  <c r="G22" i="6" s="1"/>
  <c r="D20" i="6"/>
  <c r="E20" i="6" s="1"/>
  <c r="G20" i="6" s="1"/>
  <c r="C17" i="4"/>
  <c r="D19" i="6"/>
  <c r="E19" i="6" s="1"/>
  <c r="E27" i="6" l="1"/>
  <c r="F19" i="6" l="1"/>
  <c r="G19" i="6" s="1"/>
  <c r="G27" i="6" s="1"/>
</calcChain>
</file>

<file path=xl/sharedStrings.xml><?xml version="1.0" encoding="utf-8"?>
<sst xmlns="http://schemas.openxmlformats.org/spreadsheetml/2006/main" count="56" uniqueCount="49">
  <si>
    <t>Jedinična mjera</t>
  </si>
  <si>
    <t xml:space="preserve">Količina </t>
  </si>
  <si>
    <t>Jedinična cijena</t>
  </si>
  <si>
    <t xml:space="preserve">Ukupno </t>
  </si>
  <si>
    <t>učešće</t>
  </si>
  <si>
    <t>LIDAR</t>
  </si>
  <si>
    <t>ha</t>
  </si>
  <si>
    <t>jm</t>
  </si>
  <si>
    <t>ponuda</t>
  </si>
  <si>
    <t>Geomatika</t>
  </si>
  <si>
    <t>napomena</t>
  </si>
  <si>
    <t>radi za HAC, cijena dobivena od Milana Bagarića dne 01.07.2020.</t>
  </si>
  <si>
    <t>h</t>
  </si>
  <si>
    <t>TROŠKOVNIK</t>
  </si>
  <si>
    <t>JED. MJERE količina</t>
  </si>
  <si>
    <t>JED.</t>
  </si>
  <si>
    <t>CIJENA kn</t>
  </si>
  <si>
    <t>IZNOS kn</t>
  </si>
  <si>
    <t>Arheolog voditelj nadzora dan 30 1.300,00 39.000,00</t>
  </si>
  <si>
    <t>iskopavanje tehničar i 3 radnika dan 30 3.100,00 93.000,00</t>
  </si>
  <si>
    <t>izrada izvješća. paušal 1 24.000,00 24.000,00</t>
  </si>
  <si>
    <t>UKUPNO 156.000,00</t>
  </si>
  <si>
    <t>PDV 39.000,00</t>
  </si>
  <si>
    <t>UKUPNO S PDV -om 195.000,00</t>
  </si>
  <si>
    <t>Stručna ekipa za interventno iskopavanje tehničar i 3 radnika</t>
  </si>
  <si>
    <t>Obrada materijala i dokumentacije, izrada izvješća.</t>
  </si>
  <si>
    <t>ukupno:</t>
  </si>
  <si>
    <t>analiza</t>
  </si>
  <si>
    <t>pregled terena</t>
  </si>
  <si>
    <t>ručni iskop</t>
  </si>
  <si>
    <t>utovar materijala u vozilo</t>
  </si>
  <si>
    <t>prijevoz na deponiju</t>
  </si>
  <si>
    <t>uređenje deponije</t>
  </si>
  <si>
    <t>iskop i utovar materijala u vozilo - strojno</t>
  </si>
  <si>
    <t>iznos</t>
  </si>
  <si>
    <t>količina</t>
  </si>
  <si>
    <t>cijena</t>
  </si>
  <si>
    <t>iznos uk.</t>
  </si>
  <si>
    <t>Red. br.</t>
  </si>
  <si>
    <t>T R O Š K O V N I K</t>
  </si>
  <si>
    <t xml:space="preserve">U k u p n o: </t>
  </si>
  <si>
    <t>1.</t>
  </si>
  <si>
    <t>2.</t>
  </si>
  <si>
    <t>O p i s   s t a v k i</t>
  </si>
  <si>
    <t>Usluga arheološkog pregleda terena i izrada studije poradi točnog određivanja pozicija arheoloških lokaliteta na budućoj lokaciji izgradnje čvora Šibenik - Podi, dionica Šibenik - Vrpolje, autocesta A1 Zagreb - Split - Dubrovnik</t>
  </si>
  <si>
    <t>Arheološki pregled terena</t>
  </si>
  <si>
    <t>Stručno izvješće o rezultatima arheoloških pregleda terena</t>
  </si>
  <si>
    <t xml:space="preserve">U jedinične cijene uključeni su svi troškovi vezani uz usluge arheološkog pregleda terena i izradu stručnog izvješća o rezultatima pregleda 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</si>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</sst>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9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0" fillId="0" borderId="10" xfId="0" applyBorder="1"/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Alignmen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rbaric/Documents/Miljenko/HAC/Baza%20zahtjeva%20VTR-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. skala"/>
      <sheetName val="Jelo"/>
      <sheetName val="Etažiranje"/>
      <sheetName val="Tepih"/>
      <sheetName val="Burzitis"/>
      <sheetName val="7 čuda"/>
      <sheetName val="Najgore svjetske ceste"/>
      <sheetName val="Student servis"/>
      <sheetName val="Branitelji"/>
      <sheetName val="IQ"/>
      <sheetName val="Izračun plaće"/>
      <sheetName val="Rekapitulacija1"/>
      <sheetName val="Amortizacija"/>
      <sheetName val="MB OPL"/>
      <sheetName val="Put"/>
      <sheetName val="Salveta"/>
      <sheetName val="Baba Vanga"/>
      <sheetName val="HZZO"/>
      <sheetName val="P.profili"/>
      <sheetName val="Otpremnina"/>
      <sheetName val="Gl.grad.E"/>
      <sheetName val="DZS indeksi"/>
      <sheetName val="GRAF INDEX"/>
      <sheetName val="SLOVIMA i Z.K."/>
      <sheetName val="manip Fuler HZMO"/>
      <sheetName val="INDEXI"/>
      <sheetName val="MEMO"/>
      <sheetName val="Tel"/>
      <sheetName val="PIV"/>
      <sheetName val="Upis"/>
      <sheetName val="Ugovori"/>
      <sheetName val="VTR 1672-19 SPEGRA"/>
      <sheetName val="VTR 4147-18 PATRLJI"/>
      <sheetName val="VTR 1915-16 HERING"/>
      <sheetName val="VTR 1160 Viadukt"/>
      <sheetName val="VTR 618-19 MAR i MAPTRADE"/>
      <sheetName val="VTR 135-18 BIMONT"/>
      <sheetName val="VTR 1403-17 DALEKOVOD"/>
      <sheetName val="VTR 2044-16 DALEKOVOD"/>
      <sheetName val="VTR 320-17 DALEKOVOD"/>
      <sheetName val="VTR 2456 DALEKOVOD"/>
      <sheetName val="VTR 2154-16 MAPTRADE"/>
      <sheetName val="VTR 3313-16 SPEGRA"/>
      <sheetName val="VTR 3767-15 STRABAG"/>
      <sheetName val="VTR 2601-15 STRABAG"/>
      <sheetName val="VTR 979-15 GRAĐPROM"/>
      <sheetName val="MIN.FIN-GP"/>
      <sheetName val="VTR 583-17 TEC GRADNJA"/>
      <sheetName val="VTR 97-17 TEHNO-EL."/>
      <sheetName val="VTR 2833-15 MONTEL"/>
      <sheetName val="VTR 2250-15 ELE.PETEK"/>
      <sheetName val="VTR 3767-14 SPEGRA"/>
      <sheetName val="VTR 2079-14 WERKOS"/>
      <sheetName val="VTR 2364 SIGNAlinea"/>
      <sheetName val="VTR 1040 HIDRA"/>
      <sheetName val="VTR 742 Viadukt"/>
      <sheetName val="VTR 1015 Viadukt"/>
      <sheetName val="VTR 1022 OSIJEK-KOTEKS"/>
      <sheetName val="VTR 85 DALEKOVOD"/>
      <sheetName val="VTR 1036 KONSTR"/>
      <sheetName val="VTR 1038 STRABAG"/>
      <sheetName val="VTR 1039 ZAG-TEH"/>
      <sheetName val="Održavanje 1898"/>
      <sheetName val="Održavanje 898"/>
      <sheetName val="Održavanje 4284"/>
      <sheetName val="Održavanje 373"/>
      <sheetName val="Održavanje 5898"/>
      <sheetName val="Održavanje 16459"/>
      <sheetName val="Održavanje 18417"/>
      <sheetName val="GAŠO"/>
      <sheetName val="VTR 542 ECOS"/>
      <sheetName val="VTR 831 Carin"/>
      <sheetName val="VTR 1397 ELE.PETEK"/>
      <sheetName val="VTR 1601 PALIR"/>
      <sheetName val="VTR 1602 ELE.PETEK"/>
      <sheetName val="VTR 1603 ECOS"/>
      <sheetName val="VTR 1604 ECOS"/>
      <sheetName val="VTR 4431 DALEKOVOD"/>
      <sheetName val="VTR 4832 DALEKOVOD"/>
      <sheetName val="VTR 4793 SWIETELSKY"/>
      <sheetName val="VTR 4572 HIDRA"/>
      <sheetName val="VTR 3207 DALEKOVOD"/>
      <sheetName val="VTR 3432 ELE.PETEK"/>
      <sheetName val="VTR 2111 DALEKOVOD"/>
      <sheetName val="VTR 1664 OSIJEK-KOTEKS"/>
      <sheetName val="VTR 3254 PU OSIJEK-KOTEKS"/>
      <sheetName val="VTR 1734 Viadukt-Podsektor2)"/>
      <sheetName val="VTR 4535 KONSTR"/>
      <sheetName val="VTR 1816 KONSTR-PLOČE1-LUKA PL."/>
      <sheetName val="VTR 5016 OSIJEK-KOTEKS"/>
      <sheetName val="VTR 1848 WERKOS"/>
      <sheetName val="VTR 1847 Gradnja"/>
      <sheetName val="VTR 237 CONING"/>
      <sheetName val="VTR 4932 ĐURO"/>
      <sheetName val="VTR 2867 HIDRA"/>
      <sheetName val="VTR 1351 KONČ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">
          <cell r="C3" t="str">
            <v>Menadžer faktor - fakt. na direktne troškove</v>
          </cell>
          <cell r="E3">
            <v>1.1499999999999999</v>
          </cell>
        </row>
        <row r="4">
          <cell r="C4" t="str">
            <v>manipulativni troškovi</v>
          </cell>
          <cell r="E4">
            <v>0.06</v>
          </cell>
        </row>
        <row r="8">
          <cell r="C8" t="str">
            <v>Radnik  II grupe</v>
          </cell>
          <cell r="D8" t="str">
            <v>sat</v>
          </cell>
        </row>
        <row r="9">
          <cell r="C9" t="str">
            <v>Radnik  III grupe</v>
          </cell>
          <cell r="D9" t="str">
            <v>sat</v>
          </cell>
          <cell r="E9">
            <v>45.98</v>
          </cell>
        </row>
        <row r="10">
          <cell r="C10" t="str">
            <v>Radnik  IV grupe</v>
          </cell>
          <cell r="D10" t="str">
            <v>sat</v>
          </cell>
        </row>
        <row r="11">
          <cell r="C11" t="str">
            <v>Radnik  V grupe</v>
          </cell>
          <cell r="D11" t="str">
            <v>sat</v>
          </cell>
          <cell r="E11">
            <v>54.6</v>
          </cell>
        </row>
        <row r="12">
          <cell r="C12" t="str">
            <v>Radnik  VI grupe</v>
          </cell>
          <cell r="D12" t="str">
            <v>sat</v>
          </cell>
          <cell r="E12">
            <v>58.27</v>
          </cell>
        </row>
        <row r="13">
          <cell r="C13" t="str">
            <v>Radnik  VII grupe</v>
          </cell>
          <cell r="D13" t="str">
            <v>sat</v>
          </cell>
          <cell r="E13">
            <v>60.31</v>
          </cell>
        </row>
        <row r="14">
          <cell r="C14" t="str">
            <v>Radnik  VIII grupe</v>
          </cell>
          <cell r="D14" t="str">
            <v>sat</v>
          </cell>
          <cell r="E14">
            <v>66.45</v>
          </cell>
        </row>
        <row r="15">
          <cell r="C15" t="str">
            <v>SSS</v>
          </cell>
          <cell r="D15" t="str">
            <v>sat</v>
          </cell>
          <cell r="E15">
            <v>85</v>
          </cell>
        </row>
        <row r="16">
          <cell r="C16" t="str">
            <v>VŠS</v>
          </cell>
          <cell r="D16" t="str">
            <v>sat</v>
          </cell>
          <cell r="E16">
            <v>105</v>
          </cell>
        </row>
        <row r="17">
          <cell r="C17" t="str">
            <v>VSS</v>
          </cell>
          <cell r="D17" t="str">
            <v>sat</v>
          </cell>
          <cell r="E17">
            <v>120</v>
          </cell>
        </row>
        <row r="18">
          <cell r="C18" t="str">
            <v>geodet</v>
          </cell>
          <cell r="D18" t="str">
            <v>sat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zoomScale="90" zoomScaleNormal="90" workbookViewId="0">
      <pane ySplit="8" topLeftCell="A9" activePane="bottomLeft" state="frozen"/>
      <selection pane="bottomLeft" activeCell="B15" sqref="B15"/>
    </sheetView>
  </sheetViews>
  <sheetFormatPr defaultRowHeight="14.25" x14ac:dyDescent="0.2"/>
  <cols>
    <col min="1" max="1" width="5.5" customWidth="1"/>
    <col min="2" max="2" width="43.5" customWidth="1"/>
    <col min="5" max="5" width="9.75" customWidth="1"/>
    <col min="6" max="6" width="11.75" customWidth="1"/>
  </cols>
  <sheetData>
    <row r="3" spans="1:6" ht="43.5" customHeight="1" x14ac:dyDescent="0.2">
      <c r="A3" s="28" t="s">
        <v>44</v>
      </c>
      <c r="B3" s="28"/>
      <c r="C3" s="28"/>
      <c r="D3" s="28"/>
      <c r="E3" s="28"/>
      <c r="F3" s="28"/>
    </row>
    <row r="4" spans="1:6" x14ac:dyDescent="0.2">
      <c r="A4" s="3"/>
    </row>
    <row r="5" spans="1:6" ht="29.25" customHeight="1" x14ac:dyDescent="0.2">
      <c r="A5" s="31" t="s">
        <v>39</v>
      </c>
      <c r="B5" s="32"/>
      <c r="C5" s="32"/>
    </row>
    <row r="6" spans="1:6" ht="33.75" customHeight="1" x14ac:dyDescent="0.2">
      <c r="A6" s="27" t="s">
        <v>47</v>
      </c>
      <c r="B6" s="27"/>
      <c r="C6" s="27"/>
      <c r="D6" s="27"/>
      <c r="E6" s="27"/>
      <c r="F6" s="27"/>
    </row>
    <row r="7" spans="1:6" x14ac:dyDescent="0.2">
      <c r="A7" s="1"/>
    </row>
    <row r="8" spans="1:6" ht="36.75" customHeight="1" x14ac:dyDescent="0.2">
      <c r="A8" s="9" t="s">
        <v>38</v>
      </c>
      <c r="B8" s="10" t="s">
        <v>43</v>
      </c>
      <c r="C8" s="10" t="s">
        <v>0</v>
      </c>
      <c r="D8" s="10" t="s">
        <v>1</v>
      </c>
      <c r="E8" s="10" t="s">
        <v>2</v>
      </c>
      <c r="F8" s="11" t="s">
        <v>3</v>
      </c>
    </row>
    <row r="9" spans="1:6" ht="18.75" customHeight="1" x14ac:dyDescent="0.2">
      <c r="A9" s="14"/>
      <c r="B9" s="15"/>
      <c r="C9" s="14"/>
      <c r="D9" s="14"/>
      <c r="E9" s="16"/>
      <c r="F9" s="16"/>
    </row>
    <row r="10" spans="1:6" ht="42.75" customHeight="1" x14ac:dyDescent="0.2">
      <c r="A10" s="5" t="s">
        <v>41</v>
      </c>
      <c r="B10" s="7" t="s">
        <v>45</v>
      </c>
      <c r="C10" s="6" t="s">
        <v>6</v>
      </c>
      <c r="D10" s="6">
        <v>8</v>
      </c>
      <c r="E10" s="7"/>
      <c r="F10" s="8"/>
    </row>
    <row r="11" spans="1:6" ht="18" customHeight="1" x14ac:dyDescent="0.2">
      <c r="A11" s="17"/>
      <c r="B11" s="18"/>
      <c r="C11" s="19"/>
      <c r="D11" s="19"/>
      <c r="E11" s="18"/>
      <c r="F11" s="20"/>
    </row>
    <row r="12" spans="1:6" ht="49.5" customHeight="1" x14ac:dyDescent="0.2">
      <c r="A12" s="5" t="s">
        <v>42</v>
      </c>
      <c r="B12" s="7" t="s">
        <v>46</v>
      </c>
      <c r="C12" s="6" t="s">
        <v>48</v>
      </c>
      <c r="D12" s="6">
        <v>1</v>
      </c>
      <c r="E12" s="7"/>
      <c r="F12" s="8"/>
    </row>
    <row r="13" spans="1:6" ht="18.75" customHeight="1" x14ac:dyDescent="0.2">
      <c r="A13" s="21"/>
      <c r="B13" s="22"/>
      <c r="C13" s="23"/>
      <c r="D13" s="23"/>
      <c r="E13" s="22"/>
      <c r="F13" s="24"/>
    </row>
    <row r="14" spans="1:6" ht="25.5" customHeight="1" x14ac:dyDescent="0.2">
      <c r="A14" s="12"/>
      <c r="B14" s="25" t="s">
        <v>40</v>
      </c>
      <c r="C14" s="26"/>
      <c r="D14" s="29"/>
      <c r="E14" s="30"/>
      <c r="F14" s="13"/>
    </row>
    <row r="15" spans="1:6" x14ac:dyDescent="0.2">
      <c r="A15" s="2"/>
    </row>
  </sheetData>
  <mergeCells count="4">
    <mergeCell ref="A6:F6"/>
    <mergeCell ref="A3:F3"/>
    <mergeCell ref="D14:E14"/>
    <mergeCell ref="A5:C5"/>
  </mergeCells>
  <pageMargins left="0.51181102362204722" right="0.27559055118110237" top="0.54" bottom="0.36" header="0.31496062992125984" footer="0.25"/>
  <pageSetup paperSize="9" scale="95" orientation="portrait" r:id="rId1"/>
  <headerFooter>
    <oddFooter>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25" sqref="I25"/>
    </sheetView>
  </sheetViews>
  <sheetFormatPr defaultRowHeight="14.25" x14ac:dyDescent="0.2"/>
  <cols>
    <col min="1" max="1" width="17.125" customWidth="1"/>
    <col min="2" max="2" width="3.375" bestFit="1" customWidth="1"/>
    <col min="3" max="3" width="4.875" bestFit="1" customWidth="1"/>
    <col min="4" max="4" width="16.625" customWidth="1"/>
  </cols>
  <sheetData>
    <row r="1" spans="1:5" x14ac:dyDescent="0.2">
      <c r="B1" t="s">
        <v>7</v>
      </c>
      <c r="D1" t="s">
        <v>8</v>
      </c>
      <c r="E1" t="s">
        <v>10</v>
      </c>
    </row>
    <row r="3" spans="1:5" x14ac:dyDescent="0.2">
      <c r="A3" t="str">
        <f>+'[1]VTR 1672-19 SPEGRA'!C3</f>
        <v>Menadžer faktor - fakt. na direktne troškove</v>
      </c>
      <c r="C3">
        <f>+'[1]VTR 1672-19 SPEGRA'!E3</f>
        <v>1.1499999999999999</v>
      </c>
    </row>
    <row r="4" spans="1:5" x14ac:dyDescent="0.2">
      <c r="A4" t="str">
        <f>+'[1]VTR 1672-19 SPEGRA'!C4</f>
        <v>manipulativni troškovi</v>
      </c>
      <c r="C4">
        <f>+'[1]VTR 1672-19 SPEGRA'!E4</f>
        <v>0.06</v>
      </c>
    </row>
    <row r="7" spans="1:5" x14ac:dyDescent="0.2">
      <c r="A7" t="str">
        <f>+'[1]VTR 1672-19 SPEGRA'!C8</f>
        <v>Radnik  II grupe</v>
      </c>
      <c r="B7" t="str">
        <f>+'[1]VTR 1672-19 SPEGRA'!D8</f>
        <v>sat</v>
      </c>
      <c r="C7">
        <v>40</v>
      </c>
    </row>
    <row r="8" spans="1:5" x14ac:dyDescent="0.2">
      <c r="A8" t="str">
        <f>+'[1]VTR 1672-19 SPEGRA'!C9</f>
        <v>Radnik  III grupe</v>
      </c>
      <c r="B8" t="str">
        <f>+'[1]VTR 1672-19 SPEGRA'!D9</f>
        <v>sat</v>
      </c>
      <c r="C8">
        <f>+'[1]VTR 1672-19 SPEGRA'!E9</f>
        <v>45.98</v>
      </c>
    </row>
    <row r="9" spans="1:5" x14ac:dyDescent="0.2">
      <c r="A9" t="str">
        <f>+'[1]VTR 1672-19 SPEGRA'!C10</f>
        <v>Radnik  IV grupe</v>
      </c>
      <c r="B9" t="str">
        <f>+'[1]VTR 1672-19 SPEGRA'!D10</f>
        <v>sat</v>
      </c>
      <c r="C9">
        <v>50</v>
      </c>
    </row>
    <row r="10" spans="1:5" x14ac:dyDescent="0.2">
      <c r="A10" t="str">
        <f>+'[1]VTR 1672-19 SPEGRA'!C11</f>
        <v>Radnik  V grupe</v>
      </c>
      <c r="B10" t="str">
        <f>+'[1]VTR 1672-19 SPEGRA'!D11</f>
        <v>sat</v>
      </c>
      <c r="C10">
        <f>+'[1]VTR 1672-19 SPEGRA'!E11</f>
        <v>54.6</v>
      </c>
    </row>
    <row r="11" spans="1:5" x14ac:dyDescent="0.2">
      <c r="A11" t="str">
        <f>+'[1]VTR 1672-19 SPEGRA'!C12</f>
        <v>Radnik  VI grupe</v>
      </c>
      <c r="B11" t="str">
        <f>+'[1]VTR 1672-19 SPEGRA'!D12</f>
        <v>sat</v>
      </c>
      <c r="C11">
        <f>+'[1]VTR 1672-19 SPEGRA'!E12</f>
        <v>58.27</v>
      </c>
    </row>
    <row r="12" spans="1:5" x14ac:dyDescent="0.2">
      <c r="A12" t="str">
        <f>+'[1]VTR 1672-19 SPEGRA'!C13</f>
        <v>Radnik  VII grupe</v>
      </c>
      <c r="B12" t="str">
        <f>+'[1]VTR 1672-19 SPEGRA'!D13</f>
        <v>sat</v>
      </c>
      <c r="C12">
        <f>+'[1]VTR 1672-19 SPEGRA'!E13</f>
        <v>60.31</v>
      </c>
    </row>
    <row r="13" spans="1:5" x14ac:dyDescent="0.2">
      <c r="A13" t="str">
        <f>+'[1]VTR 1672-19 SPEGRA'!C14</f>
        <v>Radnik  VIII grupe</v>
      </c>
      <c r="B13" t="str">
        <f>+'[1]VTR 1672-19 SPEGRA'!D14</f>
        <v>sat</v>
      </c>
      <c r="C13">
        <f>+'[1]VTR 1672-19 SPEGRA'!E14</f>
        <v>66.45</v>
      </c>
    </row>
    <row r="14" spans="1:5" x14ac:dyDescent="0.2">
      <c r="A14" t="str">
        <f>+'[1]VTR 1672-19 SPEGRA'!C15</f>
        <v>SSS</v>
      </c>
      <c r="B14" t="str">
        <f>+'[1]VTR 1672-19 SPEGRA'!D15</f>
        <v>sat</v>
      </c>
      <c r="C14">
        <f>+'[1]VTR 1672-19 SPEGRA'!E15</f>
        <v>85</v>
      </c>
    </row>
    <row r="15" spans="1:5" x14ac:dyDescent="0.2">
      <c r="A15" t="str">
        <f>+'[1]VTR 1672-19 SPEGRA'!C16</f>
        <v>VŠS</v>
      </c>
      <c r="B15" t="str">
        <f>+'[1]VTR 1672-19 SPEGRA'!D16</f>
        <v>sat</v>
      </c>
      <c r="C15">
        <f>+'[1]VTR 1672-19 SPEGRA'!E16</f>
        <v>105</v>
      </c>
    </row>
    <row r="16" spans="1:5" x14ac:dyDescent="0.2">
      <c r="A16" t="str">
        <f>+'[1]VTR 1672-19 SPEGRA'!C17</f>
        <v>VSS</v>
      </c>
      <c r="B16" t="str">
        <f>+'[1]VTR 1672-19 SPEGRA'!D17</f>
        <v>sat</v>
      </c>
      <c r="C16">
        <f>+'[1]VTR 1672-19 SPEGRA'!E17</f>
        <v>120</v>
      </c>
    </row>
    <row r="17" spans="1:5" x14ac:dyDescent="0.2">
      <c r="A17" t="str">
        <f>+'[1]VTR 1672-19 SPEGRA'!C18</f>
        <v>geodet</v>
      </c>
      <c r="B17" t="str">
        <f>+'[1]VTR 1672-19 SPEGRA'!D18</f>
        <v>sat</v>
      </c>
      <c r="C17">
        <f>+C14</f>
        <v>85</v>
      </c>
    </row>
    <row r="20" spans="1:5" x14ac:dyDescent="0.2">
      <c r="A20" t="s">
        <v>5</v>
      </c>
      <c r="B20" t="s">
        <v>6</v>
      </c>
      <c r="C20">
        <v>7500</v>
      </c>
      <c r="D20" t="s">
        <v>9</v>
      </c>
      <c r="E20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I25" sqref="I25"/>
    </sheetView>
  </sheetViews>
  <sheetFormatPr defaultRowHeight="14.25" x14ac:dyDescent="0.2"/>
  <cols>
    <col min="1" max="1" width="26.125" customWidth="1"/>
  </cols>
  <sheetData>
    <row r="1" spans="1:1" x14ac:dyDescent="0.2">
      <c r="A1" t="s">
        <v>13</v>
      </c>
    </row>
    <row r="2" spans="1:1" x14ac:dyDescent="0.2">
      <c r="A2" t="s">
        <v>14</v>
      </c>
    </row>
    <row r="3" spans="1:1" x14ac:dyDescent="0.2">
      <c r="A3" t="s">
        <v>15</v>
      </c>
    </row>
    <row r="4" spans="1:1" x14ac:dyDescent="0.2">
      <c r="A4" t="s">
        <v>16</v>
      </c>
    </row>
    <row r="5" spans="1:1" x14ac:dyDescent="0.2">
      <c r="A5" t="s">
        <v>17</v>
      </c>
    </row>
    <row r="6" spans="1:1" x14ac:dyDescent="0.2">
      <c r="A6" t="s">
        <v>18</v>
      </c>
    </row>
    <row r="7" spans="1:1" x14ac:dyDescent="0.2">
      <c r="A7" t="s">
        <v>24</v>
      </c>
    </row>
    <row r="8" spans="1:1" x14ac:dyDescent="0.2">
      <c r="A8" t="s">
        <v>19</v>
      </c>
    </row>
    <row r="9" spans="1:1" x14ac:dyDescent="0.2">
      <c r="A9" t="s">
        <v>25</v>
      </c>
    </row>
    <row r="10" spans="1:1" x14ac:dyDescent="0.2">
      <c r="A10" t="s">
        <v>20</v>
      </c>
    </row>
    <row r="11" spans="1:1" x14ac:dyDescent="0.2">
      <c r="A11" t="s">
        <v>21</v>
      </c>
    </row>
    <row r="12" spans="1:1" x14ac:dyDescent="0.2">
      <c r="A12" t="s">
        <v>22</v>
      </c>
    </row>
    <row r="13" spans="1:1" x14ac:dyDescent="0.2">
      <c r="A13" t="s">
        <v>23</v>
      </c>
    </row>
    <row r="18" spans="1:7" x14ac:dyDescent="0.2">
      <c r="A18" t="s">
        <v>27</v>
      </c>
      <c r="B18" t="s">
        <v>7</v>
      </c>
      <c r="C18" t="s">
        <v>35</v>
      </c>
      <c r="D18" t="s">
        <v>36</v>
      </c>
      <c r="E18" t="s">
        <v>34</v>
      </c>
      <c r="F18" t="s">
        <v>4</v>
      </c>
      <c r="G18" t="s">
        <v>37</v>
      </c>
    </row>
    <row r="19" spans="1:7" x14ac:dyDescent="0.2">
      <c r="A19" t="s">
        <v>28</v>
      </c>
      <c r="B19" t="s">
        <v>12</v>
      </c>
      <c r="C19">
        <v>0.05</v>
      </c>
      <c r="D19">
        <f>+DatRes!$C$14</f>
        <v>85</v>
      </c>
      <c r="E19">
        <f>ROUND(C19*D19,2)</f>
        <v>4.25</v>
      </c>
      <c r="F19" s="4" t="e">
        <f>+#REF!</f>
        <v>#REF!</v>
      </c>
      <c r="G19" t="e">
        <f>ROUND(E19*F19,2)</f>
        <v>#REF!</v>
      </c>
    </row>
    <row r="20" spans="1:7" x14ac:dyDescent="0.2">
      <c r="A20" t="s">
        <v>29</v>
      </c>
      <c r="B20" t="s">
        <v>12</v>
      </c>
      <c r="C20">
        <v>3</v>
      </c>
      <c r="D20">
        <f>+DatRes!$C$8</f>
        <v>45.98</v>
      </c>
      <c r="E20">
        <f>ROUND(C20*D20,2)</f>
        <v>137.94</v>
      </c>
      <c r="F20" s="4">
        <v>0.5</v>
      </c>
      <c r="G20">
        <f t="shared" ref="G20:G25" si="0">ROUND(E20*F20,2)</f>
        <v>68.97</v>
      </c>
    </row>
    <row r="21" spans="1:7" x14ac:dyDescent="0.2">
      <c r="F21" s="4"/>
    </row>
    <row r="22" spans="1:7" x14ac:dyDescent="0.2">
      <c r="A22" t="s">
        <v>30</v>
      </c>
      <c r="B22" t="s">
        <v>12</v>
      </c>
      <c r="C22">
        <v>0.6</v>
      </c>
      <c r="D22">
        <f>+DatRes!$C$8</f>
        <v>45.98</v>
      </c>
      <c r="E22">
        <f t="shared" ref="E22:E25" si="1">ROUND(C22*D22,2)</f>
        <v>27.59</v>
      </c>
      <c r="F22" s="4">
        <v>0.5</v>
      </c>
      <c r="G22">
        <f t="shared" si="0"/>
        <v>13.8</v>
      </c>
    </row>
    <row r="23" spans="1:7" x14ac:dyDescent="0.2">
      <c r="A23" t="s">
        <v>33</v>
      </c>
      <c r="B23" t="s">
        <v>12</v>
      </c>
      <c r="C23">
        <f>1/40</f>
        <v>2.5000000000000001E-2</v>
      </c>
      <c r="D23">
        <v>350</v>
      </c>
      <c r="E23">
        <f t="shared" si="1"/>
        <v>8.75</v>
      </c>
      <c r="F23" s="4">
        <f>1-F20</f>
        <v>0.5</v>
      </c>
      <c r="G23">
        <f t="shared" si="0"/>
        <v>4.38</v>
      </c>
    </row>
    <row r="24" spans="1:7" x14ac:dyDescent="0.2">
      <c r="A24" t="s">
        <v>31</v>
      </c>
      <c r="B24" t="s">
        <v>12</v>
      </c>
      <c r="C24">
        <v>1.3</v>
      </c>
      <c r="D24">
        <v>30</v>
      </c>
      <c r="E24">
        <f t="shared" si="1"/>
        <v>39</v>
      </c>
      <c r="F24" s="4">
        <v>1</v>
      </c>
      <c r="G24">
        <f t="shared" si="0"/>
        <v>39</v>
      </c>
    </row>
    <row r="25" spans="1:7" x14ac:dyDescent="0.2">
      <c r="A25" t="s">
        <v>32</v>
      </c>
      <c r="B25" t="s">
        <v>12</v>
      </c>
      <c r="C25">
        <v>0.6</v>
      </c>
      <c r="D25">
        <f>+DatRes!$C$8</f>
        <v>45.98</v>
      </c>
      <c r="E25">
        <f t="shared" si="1"/>
        <v>27.59</v>
      </c>
      <c r="F25" s="4">
        <v>1</v>
      </c>
      <c r="G25">
        <f t="shared" si="0"/>
        <v>27.59</v>
      </c>
    </row>
    <row r="27" spans="1:7" x14ac:dyDescent="0.2">
      <c r="A27" t="s">
        <v>26</v>
      </c>
      <c r="E27">
        <f>SUM(E19:E26)</f>
        <v>245.12</v>
      </c>
      <c r="G27" t="e">
        <f>SUM(G19:G26)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Troškovnik</vt:lpstr>
      <vt:lpstr>DatRes</vt:lpstr>
      <vt:lpstr>Sisak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Miljac</dc:creator>
  <cp:lastModifiedBy>Windows User</cp:lastModifiedBy>
  <cp:lastPrinted>2021-04-12T13:40:29Z</cp:lastPrinted>
  <dcterms:created xsi:type="dcterms:W3CDTF">2020-06-30T07:29:06Z</dcterms:created>
  <dcterms:modified xsi:type="dcterms:W3CDTF">2021-04-12T13:49:42Z</dcterms:modified>
</cp:coreProperties>
</file>