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klanac\Desktop\NABAVA 2025\UGOVOR\G-2025-206\"/>
    </mc:Choice>
  </mc:AlternateContent>
  <bookViews>
    <workbookView xWindow="7380" yWindow="675" windowWidth="14400" windowHeight="11010"/>
  </bookViews>
  <sheets>
    <sheet name="UVJETI" sheetId="9" r:id="rId1"/>
    <sheet name="VANJSKA I UNUTARNJA ODVODNJA" sheetId="1" r:id="rId2"/>
  </sheets>
  <definedNames>
    <definedName name="_xlnm.Print_Area" localSheetId="1">'VANJSKA I UNUTARNJA ODVODNJA'!$A$1:$F$392</definedName>
    <definedName name="_xlnm.Print_Titles" localSheetId="0">UVJETI!$4:$6</definedName>
    <definedName name="_xlnm.Print_Titles" localSheetId="1">'VANJSKA I UNUTARNJA ODVODNJA'!$1:$1</definedName>
  </definedNames>
  <calcPr calcId="152511"/>
</workbook>
</file>

<file path=xl/calcChain.xml><?xml version="1.0" encoding="utf-8"?>
<calcChain xmlns="http://schemas.openxmlformats.org/spreadsheetml/2006/main">
  <c r="F377" i="1" l="1"/>
  <c r="F354" i="1"/>
  <c r="D321" i="1"/>
  <c r="D281" i="1"/>
  <c r="D275" i="1"/>
  <c r="D274" i="1"/>
  <c r="D273" i="1"/>
  <c r="D205" i="1"/>
  <c r="D178" i="1"/>
  <c r="D326" i="1" l="1"/>
  <c r="F380" i="1" s="1"/>
  <c r="F149" i="1" l="1"/>
  <c r="F148" i="1"/>
  <c r="F146" i="1"/>
  <c r="F145" i="1"/>
  <c r="F143" i="1"/>
  <c r="F142" i="1"/>
  <c r="F140" i="1"/>
  <c r="F139" i="1"/>
  <c r="F138" i="1"/>
  <c r="F134" i="1"/>
  <c r="F133" i="1"/>
  <c r="F132" i="1"/>
  <c r="F131" i="1"/>
  <c r="F130" i="1"/>
  <c r="F125" i="1"/>
  <c r="F124" i="1"/>
  <c r="F123" i="1"/>
  <c r="F122" i="1"/>
  <c r="F120" i="1"/>
  <c r="F119" i="1"/>
  <c r="F118" i="1"/>
  <c r="F117" i="1"/>
  <c r="F113" i="1"/>
  <c r="F112" i="1"/>
  <c r="F108" i="1"/>
  <c r="F107" i="1"/>
  <c r="F100" i="1"/>
  <c r="F99" i="1"/>
  <c r="F98" i="1"/>
  <c r="F97" i="1"/>
  <c r="F95" i="1"/>
  <c r="F94" i="1"/>
  <c r="F93" i="1"/>
  <c r="F89" i="1"/>
  <c r="F88" i="1"/>
  <c r="F82" i="1"/>
  <c r="F81" i="1"/>
  <c r="F80" i="1"/>
  <c r="F73" i="1"/>
  <c r="F72" i="1"/>
  <c r="F71" i="1"/>
  <c r="F64" i="1"/>
  <c r="F63" i="1"/>
  <c r="F62" i="1"/>
  <c r="F56" i="1"/>
  <c r="F55" i="1"/>
  <c r="F54" i="1"/>
  <c r="F48" i="1"/>
  <c r="F47" i="1"/>
  <c r="F46" i="1"/>
  <c r="F44" i="1"/>
  <c r="F43" i="1"/>
  <c r="F42" i="1"/>
  <c r="F40" i="1"/>
  <c r="F39" i="1"/>
  <c r="F38" i="1"/>
  <c r="F37" i="1"/>
  <c r="F35" i="1"/>
  <c r="F34" i="1"/>
  <c r="F33" i="1"/>
  <c r="F32" i="1"/>
  <c r="F30" i="1"/>
  <c r="F29" i="1"/>
  <c r="F28" i="1"/>
  <c r="F26" i="1"/>
  <c r="F25" i="1"/>
  <c r="F24" i="1"/>
  <c r="F22" i="1"/>
  <c r="F21" i="1"/>
  <c r="F20" i="1"/>
  <c r="F152" i="1" s="1"/>
  <c r="D144" i="1" l="1"/>
</calcChain>
</file>

<file path=xl/sharedStrings.xml><?xml version="1.0" encoding="utf-8"?>
<sst xmlns="http://schemas.openxmlformats.org/spreadsheetml/2006/main" count="527" uniqueCount="360">
  <si>
    <t>Redni
broj</t>
  </si>
  <si>
    <t>O p i s   r a d o v a</t>
  </si>
  <si>
    <t>Jedinica
mjere</t>
  </si>
  <si>
    <t xml:space="preserve">Količina </t>
  </si>
  <si>
    <t>Jedinična cijena</t>
  </si>
  <si>
    <t>Iznos (kn)</t>
  </si>
  <si>
    <t>1.3.</t>
  </si>
  <si>
    <r>
      <t>m</t>
    </r>
    <r>
      <rPr>
        <vertAlign val="superscript"/>
        <sz val="10"/>
        <rFont val="Arial"/>
        <family val="2"/>
        <charset val="238"/>
      </rPr>
      <t>1</t>
    </r>
  </si>
  <si>
    <t>1.1.</t>
  </si>
  <si>
    <t>1.4.</t>
  </si>
  <si>
    <t>1.5.</t>
  </si>
  <si>
    <t>Obračun po m³ stvarno iskopanog materijala u sraslom stanju.</t>
  </si>
  <si>
    <r>
      <t>m</t>
    </r>
    <r>
      <rPr>
        <vertAlign val="superscript"/>
        <sz val="10"/>
        <rFont val="Arial"/>
        <family val="2"/>
        <charset val="238"/>
      </rPr>
      <t>3</t>
    </r>
  </si>
  <si>
    <t>1.2.</t>
  </si>
  <si>
    <t>1.6.</t>
  </si>
  <si>
    <t>UKUPNO:</t>
  </si>
  <si>
    <r>
      <t>Obračun po m</t>
    </r>
    <r>
      <rPr>
        <vertAlign val="superscript"/>
        <sz val="10"/>
        <rFont val="Arial"/>
        <family val="2"/>
        <charset val="238"/>
      </rPr>
      <t>1</t>
    </r>
    <r>
      <rPr>
        <sz val="10"/>
        <rFont val="Arial"/>
        <family val="2"/>
        <charset val="238"/>
      </rPr>
      <t xml:space="preserve"> ograde.</t>
    </r>
  </si>
  <si>
    <t>Obračun po kompletu.</t>
  </si>
  <si>
    <t>komplet</t>
  </si>
  <si>
    <t>Završno uređenje gradilišta
Stavka uključuje čišćenje, odvoz viška materijala, opreme te dovođenje u prvobitno stanje.</t>
  </si>
  <si>
    <t>Obračun po kompletu uređenog gradilišta.</t>
  </si>
  <si>
    <t>1.7.</t>
  </si>
  <si>
    <r>
      <t>m</t>
    </r>
    <r>
      <rPr>
        <vertAlign val="superscript"/>
        <sz val="10"/>
        <rFont val="Arial"/>
        <family val="2"/>
        <charset val="238"/>
      </rPr>
      <t>2</t>
    </r>
  </si>
  <si>
    <t>1.8.</t>
  </si>
  <si>
    <t>1.9.</t>
  </si>
  <si>
    <t>kom</t>
  </si>
  <si>
    <t>1.10.</t>
  </si>
  <si>
    <t>1.11.</t>
  </si>
  <si>
    <t>1.12.</t>
  </si>
  <si>
    <t>Geodetski radovi na iskolčavanju i obilježavanju trase kolektora, neposredno prije početka radova, sa stacioniranjem svih važnijih točaka na terenu, te izrada geodetskog elaborata iskolčenja.</t>
  </si>
  <si>
    <t>1.13.</t>
  </si>
  <si>
    <t>1.14.</t>
  </si>
  <si>
    <t>1.15.</t>
  </si>
  <si>
    <t>1.16.</t>
  </si>
  <si>
    <t>1.17.</t>
  </si>
  <si>
    <t>1.18.</t>
  </si>
  <si>
    <t>1.19.</t>
  </si>
  <si>
    <r>
      <t>m</t>
    </r>
    <r>
      <rPr>
        <vertAlign val="superscript"/>
        <sz val="10"/>
        <rFont val="Arial"/>
        <family val="2"/>
      </rPr>
      <t>3</t>
    </r>
  </si>
  <si>
    <t>1.20.</t>
  </si>
  <si>
    <t>1.21.</t>
  </si>
  <si>
    <t>1.22.</t>
  </si>
  <si>
    <t>1.23.</t>
  </si>
  <si>
    <t>Obračun po m' cjevovoda.</t>
  </si>
  <si>
    <t>Odvoz i razastiranje viška materijala od iskopa na deponiju, udaljenost do 10,0 km. Deponiju osigurava Izvođač.</t>
  </si>
  <si>
    <r>
      <t>Obračun po m</t>
    </r>
    <r>
      <rPr>
        <vertAlign val="superscript"/>
        <sz val="10"/>
        <rFont val="Arial"/>
        <family val="2"/>
      </rPr>
      <t>3</t>
    </r>
    <r>
      <rPr>
        <sz val="10"/>
        <rFont val="Arial"/>
        <family val="2"/>
      </rPr>
      <t xml:space="preserve"> odvezenog materijala u sraslom stanju.</t>
    </r>
  </si>
  <si>
    <t>1.24.</t>
  </si>
  <si>
    <t>kg</t>
  </si>
  <si>
    <t>1.25.</t>
  </si>
  <si>
    <t>1.26.</t>
  </si>
  <si>
    <t>1.27.</t>
  </si>
  <si>
    <t>Izvođač je dužan pridržavati se svih važećih zakona i propisa iz područja gradnje, hrvatskih normi, "Općih tehničkih uvjeta za radove na cestama" (Zagreb, IGH, izdanje 2001. god.). Svi radovi moraju se izvesti solidno i stručno prema važećim propisima i pravilima dobrog zanata.</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</si>
  <si>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</si>
  <si>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</si>
  <si>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</si>
  <si>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</si>
  <si>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</si>
  <si>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od ovlaštenih institucija, te preuzete po nadzornoj službi Investitora, ukoliko nije u opisu izričito drukčije određeno.</t>
  </si>
  <si>
    <t>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</si>
  <si>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</si>
  <si>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</si>
  <si>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</si>
  <si>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</si>
  <si>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OPĆI UVJETI</t>
  </si>
  <si>
    <t>Geodetski radovi (iskolčenje, sva mjerenja koja su u vezi s prifjenosom podataka iz projekta na teren, održavanje iskolčenih oznaka na terenu i izrada snimke izvedenog stanja) uključeni su jedinične cijene izvođenja radova.</t>
  </si>
  <si>
    <t xml:space="preserve">Obveza Izvođača radova je izvođenje radova pod prometom. Izvođač je dužan proučiti svu projektnu dokumentaciju, te je dužan prilagoditi svoju dinamiku i tehnologiju kako bi se nesmetano odvijao promet za vrijeme izgradnje.  </t>
  </si>
  <si>
    <t>Geodetski radovi na iskolčavanju i obilježavanju trase kanala, neposredno prije početka radova, sa stacioniranjem svih važnijih točaka na terenu, te izrada geodetskog elaborata iskolčenja.</t>
  </si>
  <si>
    <t>Demontira se zaštitna ograda na mjestu prelaska ograde preko kanala K1 i K2 (vade se i nosivi stupovi).</t>
  </si>
  <si>
    <t>Strojni površinski iskop humusa</t>
  </si>
  <si>
    <t>(OTU II st. 2-01.2)</t>
  </si>
  <si>
    <t>Strojni iskop kanala</t>
  </si>
  <si>
    <t>(OTU II st.2-06.3)</t>
  </si>
  <si>
    <r>
      <t>Obračun po m</t>
    </r>
    <r>
      <rPr>
        <vertAlign val="superscript"/>
        <sz val="10"/>
        <rFont val="Arial"/>
        <family val="2"/>
        <charset val="238"/>
      </rPr>
      <t xml:space="preserve">3 </t>
    </r>
    <r>
      <rPr>
        <sz val="10"/>
        <rFont val="Arial"/>
        <family val="2"/>
      </rPr>
      <t>iskopanog materijala.</t>
    </r>
  </si>
  <si>
    <r>
      <t>Obračun po m</t>
    </r>
    <r>
      <rPr>
        <vertAlign val="superscript"/>
        <sz val="10"/>
        <rFont val="Arial"/>
        <family val="2"/>
        <charset val="238"/>
      </rPr>
      <t xml:space="preserve">3 </t>
    </r>
    <r>
      <rPr>
        <sz val="10"/>
        <rFont val="Arial"/>
        <family val="2"/>
      </rPr>
      <t>iskopanog humusa.</t>
    </r>
  </si>
  <si>
    <t>*kamen veličine 10-20 cm</t>
  </si>
  <si>
    <t>*beton C 16/20</t>
  </si>
  <si>
    <t>*beton C 12/15</t>
  </si>
  <si>
    <t>*beton C 30/37</t>
  </si>
  <si>
    <t>*betonska cijev DN 1000 mm</t>
  </si>
  <si>
    <t>m`</t>
  </si>
  <si>
    <t>*kamen veličine 20-30 cm</t>
  </si>
  <si>
    <t xml:space="preserve">Obračun po komadu, uključivo sav rad i materijal (čelične pločice i vijci s čeličnom tiplom) </t>
  </si>
  <si>
    <t>Obračun po m' kanala</t>
  </si>
  <si>
    <t>m'</t>
  </si>
  <si>
    <r>
      <t>Obračun po m</t>
    </r>
    <r>
      <rPr>
        <vertAlign val="superscript"/>
        <sz val="10"/>
        <rFont val="Arial"/>
        <family val="2"/>
        <charset val="238"/>
      </rPr>
      <t>2</t>
    </r>
    <r>
      <rPr>
        <sz val="10"/>
        <rFont val="Arial"/>
        <family val="2"/>
        <charset val="238"/>
      </rPr>
      <t xml:space="preserve"> planiranog dna.</t>
    </r>
  </si>
  <si>
    <r>
      <t>Obračun po m</t>
    </r>
    <r>
      <rPr>
        <vertAlign val="superscript"/>
        <sz val="10"/>
        <rFont val="Arial"/>
        <family val="2"/>
      </rPr>
      <t>2</t>
    </r>
    <r>
      <rPr>
        <sz val="10"/>
        <rFont val="Arial"/>
        <family val="2"/>
        <charset val="238"/>
      </rPr>
      <t xml:space="preserve"> očišćenog terena.</t>
    </r>
  </si>
  <si>
    <t>(OTU II st. 2-15.3)</t>
  </si>
  <si>
    <r>
      <t>m</t>
    </r>
    <r>
      <rPr>
        <vertAlign val="superscript"/>
        <sz val="10"/>
        <rFont val="Arial"/>
        <family val="2"/>
      </rPr>
      <t>2</t>
    </r>
  </si>
  <si>
    <t>Kanal obložen monolitnim betonom</t>
  </si>
  <si>
    <t>(OTU II st. 3-01.1.2.1)</t>
  </si>
  <si>
    <r>
      <t>Obračun po m</t>
    </r>
    <r>
      <rPr>
        <vertAlign val="superscript"/>
        <sz val="10"/>
        <rFont val="Arial"/>
        <family val="2"/>
      </rPr>
      <t>2</t>
    </r>
  </si>
  <si>
    <t>(OTU II st. 3-01.1.4.1)</t>
  </si>
  <si>
    <r>
      <t>Obračun po m</t>
    </r>
    <r>
      <rPr>
        <vertAlign val="superscript"/>
        <sz val="10"/>
        <rFont val="Arial"/>
        <family val="2"/>
        <charset val="238"/>
      </rPr>
      <t>3</t>
    </r>
    <r>
      <rPr>
        <sz val="10"/>
        <rFont val="Arial"/>
        <family val="2"/>
        <charset val="238"/>
      </rPr>
      <t xml:space="preserve"> ugrađenog materijala.</t>
    </r>
  </si>
  <si>
    <t>Obračun po komadu</t>
  </si>
  <si>
    <t>Snimanje izvedenih kanala te ucrtavanje u topografske karte i katastarske planove te izrada geodetskog elaborata izvedenog stanja.</t>
  </si>
  <si>
    <t>Demontaža postojeće žičane zaštitne ograde (rubovi parcele), odvoz na trajnu deponiju. Deponiju osigurava izvođač.</t>
  </si>
  <si>
    <t>Dobava elemenata i montaža nove žičane zaštitne ograde (rubovi parcele) visine 2 m</t>
  </si>
  <si>
    <t xml:space="preserve">Čišćenje kanala K1, K2 i K3 od mulja, nanosa, smeća, šiblja, granja i panjeva i odvoz na trajno odlagalište. Odlagalište osigurava izvođač. </t>
  </si>
  <si>
    <t xml:space="preserve">Čišćenje propusta S7, uključujuči i ulaz i izlaz iz propusta, od mulja, nanosa, smeća, šiblja, granja i panjeva i odvoz na trajno odlagalište. Odlagalište osigurava izvođač. </t>
  </si>
  <si>
    <t>Stavka obuhvaća nabavu, dopremu i ugradnju svog potrebnog materijala i strojeva potrebnih za dovršenje stavke.</t>
  </si>
  <si>
    <t>Uklanjanje postojećih zacjevljenja kanala K1 i K2</t>
  </si>
  <si>
    <t>Stavka uključuje planiranje i ravnanje dna kanala  na projektiranu kotu. Stavka obuhvaća nabavu, dopremu i ugradnju svog potrebnog materijala i strojeva potrebnih za dovršenje stavke.</t>
  </si>
  <si>
    <r>
      <t>Obračun po m</t>
    </r>
    <r>
      <rPr>
        <vertAlign val="superscript"/>
        <sz val="10"/>
        <rFont val="Arial"/>
        <family val="2"/>
        <charset val="238"/>
      </rPr>
      <t>3</t>
    </r>
    <r>
      <rPr>
        <sz val="10"/>
        <rFont val="Arial"/>
        <family val="2"/>
        <charset val="238"/>
      </rPr>
      <t xml:space="preserve"> ugrađenog betona/m</t>
    </r>
    <r>
      <rPr>
        <vertAlign val="superscript"/>
        <sz val="10"/>
        <rFont val="Arial"/>
        <family val="2"/>
      </rPr>
      <t>3</t>
    </r>
    <r>
      <rPr>
        <sz val="10"/>
        <rFont val="Arial"/>
        <family val="2"/>
        <charset val="238"/>
      </rPr>
      <t xml:space="preserve"> ugrađenog kamena</t>
    </r>
  </si>
  <si>
    <t>*pročišćeni materijal iz iskopa cca 30%</t>
  </si>
  <si>
    <t>*materijal iz pozajmišta cca 70%</t>
  </si>
  <si>
    <r>
      <t xml:space="preserve">Dobava i doprema materijala, izrada, transport na gradilište te ugradnja zaštitne čelične rešetke na ulazni otvor cijevi "čepa". Materijal AISI 304, veličina rešetke 2.40x1.70 m, štapovi </t>
    </r>
    <r>
      <rPr>
        <sz val="10"/>
        <rFont val="Calibri"/>
        <family val="2"/>
      </rPr>
      <t xml:space="preserve">Ø </t>
    </r>
    <r>
      <rPr>
        <sz val="10"/>
        <rFont val="Arial"/>
        <family val="2"/>
      </rPr>
      <t>10 duljine 1.90 m (19 komada), razmak štapova 12 cm, okvir L-profil 50/50/5 mm ukupne duljine 4.10 m.</t>
    </r>
  </si>
  <si>
    <t>Izrada zaštite kanala s taložnicom</t>
  </si>
  <si>
    <t>Zaštita pokosa travnatim pokrivačem- hidrosjetva</t>
  </si>
  <si>
    <t>Stavka obuhvaća nanošenje strojnim špricanjem smjese sjemena i polimernih emulzija te gnojiva i celuloze na pokose kanala i ostalih površina narušenih iskopom i zatrpavanjem.
U cijenu je uključena dobava smjese, rad na nanošenju, njega, uz ponovo nanošenje na mjestima gdje nije uspjelo zatravnjivanje.
Izvedba, kontrola kakvoće i obračun prema Općim tehničkim uvjetima za radove na cestama, IGH 2001. (OTU), 1. i 2. Poglavlje; odredba 2-15. i 2-15.3.</t>
  </si>
  <si>
    <t>*kamen veličine 30-50 cm</t>
  </si>
  <si>
    <t>*obloga beton C 30/37 d=20 cm</t>
  </si>
  <si>
    <t>Izrada podloge, na fino planirano dno i pokose iskopanog kanala, razastiranjem i nabijanjem prirodnog šljunka ili drobljenca debljine d=10cm, te izrada betonske obloge debljine d=20 cm “in situ” u kampadama i odgovarajućoj oplati, s ugradbom vibriranjem  uz njegu očvrslog betona. Beton klase C 30/37. Stavka obuhvaća i izradu betonskih poprečnih pragova dimenzija 20x40 cm betonom klase C30/37 koji se postavlja na početku i na kraju betonske obloge kanala kao i na svakih 10 m.
U cijenu je uključeno potrebno mjestimično ručno popravljanje iskopa, izrada podloge i obloge s dobavom šljunka  ili drobljenca i betona kao i izrada betonskih pragova na mjestima promjene pada dna i/ili na određenim razmacima prema detaljima iz projekta, svi prijevozi i prijenosi, izrada oplata, rad na ugradbi i njezi betona, kao i obrada sljubnica s zapunjavanjem masom za zalijevanje.
Izvedba, kontrola kakvoće i obračun prema Općim tehničkim uvjetima za radove na cestama, IGH 2001. (OTU), 1. i 3. Poglavlje; odredba 3-01.1.2.</t>
  </si>
  <si>
    <t>Ugrađivanje zaštitnih rešetki na propustima</t>
  </si>
  <si>
    <t xml:space="preserve">Stavka obuhvaća izradu zaštite kanala s taložnicom na mjestu vododerina. Taložnica se izvodi betonom klase C 30/37 u vodonepropusnoj izvedbi, unutranjih dimenzija 1.0x2.2 m, dubine 30cm i debljine zidova 20 cm. Postavlja se na podložni beton klase C12/15 debljine 10 cm. Na mjestu taložnice, kanal se oblaže kamenom u betonu debljine 20 cm (kamen veličine 10-20 cm, beton C16/20 cm d=10 cm),  u ukupnoj širini 2 m, a visine oblaganja kanala 120 cm na strani autoceste (opis izvedbe u stavci 23.), a sa strane žičane ograde do visine vododerine. Stavka obuhvaća i utiskivanje kamena veličine 20-30 cm u samu vododerinu. Količine su obračunate za pretpostavku od 15 vododerina.
U cijeni je uključena nabava, doprema i ugradnja betona, kamena, armature i svih ostalih materijala potrebnih za dovršenje stavke, izrada i demontaža oplata i skela, svi prijevozi i prijenosi, rad na ugradbi i njezi betona i oblaganju kanala, uklanjanje oplata i otpada te čišćenje okoliša. </t>
  </si>
  <si>
    <t xml:space="preserve">Izrada propusta na kanalu vanjske odvodnje betonom klase C 30/37 u vodonepropusnoj izvedbi dimenzija 2.2x1.5 m, duljine 5 m. Stavka obuhvaća izradu propusta, poprečnih zidova, uljevne građevine i betonskog prijelaza. Postavlja se na podložni beton klase C12/15 debljine 10 cm. Ispred uljevne građevine i iza propusta, kanal se oblaže kamenom u betonu debljine 20 cm (kamen veličine 10-20 cm, beton C16/20 cm d=10 cm),  širine 3 m sa svake strane, a visine oblaganja kanala 120 cm (opis izvedbe u stavci 23.).
U cijeni je uključena nabava, doprema i ugradnja betona, kamena, armature i svih ostalih materijala potrebnih za dovršenje stavke, izrada i demontaža oplata i skela, svi prijevozi i prijenosi, rad na ugradbi i njezi betona i oblaganju kanala, uklanjanje oplata i otpada te čišćenje okoliša. </t>
  </si>
  <si>
    <t xml:space="preserve">Izrada izljevne građevine na mjestima ispusta unutarnje odvodnje u kanal vanjske odvodnje betonom klase C 30/37 u vodonepropusnoj izvedbi dimenzija prema projektu. Postavlja se na podložni beton klase C12/15 debljine 10 cm. Na mjestu izljevne građevine, kanal se oblaže kamenom u betonu debljine 20 cm (kamen veličine 10-20 cm, beton C16/20 cm d=10 cm), ukupne širine 3 m, a visine oblaganja kanala prema projektu (80 cm ili 120 cm). Opis izvedbe u stavci 23. 
Stavka se odnosi na četiri izljevne građevine.
U cijeni je uključena nabava, doprema i ugradnja betona, kamena, armature i svih ostalih materijala potrebnih za dovršenje stavke, izrada i demontaža oplata i skela, svi prijevozi i prijenosi, rad na ugradbi i njezi betona i oblaganju kanala, uklanjanje oplata i otpada te čišćenje okoliša. </t>
  </si>
  <si>
    <t>*sloj šljunka d=10 cm</t>
  </si>
  <si>
    <t>*poprečni pragovi beton C30/37 (44 kom)</t>
  </si>
  <si>
    <t xml:space="preserve">Izrada slapišta na kanalu K2 s izradom propusta 2.2x1.5 m betonom klase C 30/37 u vodonepropusnoj izvedbi. Stavka obuhvaća izradu vertikalnih zidova, propusta, uljevne građevine s taložnicom i betonskim prijelazima te izradu slapišta, sve prema dimenzijama u projektu. Postavljaju se na podložni beton klase C12/15 debljine 10 cm. Ispred uljevne građevine i iza slapišta kanal se oblaže kamenom u betonu debljine 20 cm (kamen veličine 10-20 cm, beton C16/20 cm d=10 cm), ukupne duljine 20.90 m, visine oblaganja kanala prema projektu (prilikom uljeva u potok Jelensku, prilagoditi stvarnoj situaciji na terenu). Opis izvedbe obloge u stavci 23.
U cijeni je uključena nabava, doprema i ugradnja betona, kamena, armature i svih ostalih materijala potrebnih za izradu, izrada i demontaža oplata i skela, svi prijevozi i prijenosi, rad na ugradbi i njezi betona i oblaganju kanala, uklanjanje oplata i otpada te čišćenje okoliša. </t>
  </si>
  <si>
    <t>Oblaganje ulaza i izlaza propusta S-7 kamenom u betonu</t>
  </si>
  <si>
    <t>Obuhvaća sav materijal, prijevoz, upotrebu opreme i rad na izradi i uređenju podloge te potpunoj izradi obloge. Izrada podloge od betona C 16/20 debljine d=10 cm, te izrada obloge kanala slaganjem lomljenog kamena debljine d=20 cm s manjom obradom veličine 10-20 cm te naknadnim  zapunjenjem sljubnica kamenom sitneži.
Stavka se odnosi na oblaganje ulaza i izlaza iz propusta S-7 prema situacijskom nacrtu.</t>
  </si>
  <si>
    <r>
      <t>Obračun po m</t>
    </r>
    <r>
      <rPr>
        <vertAlign val="superscript"/>
        <sz val="10"/>
        <rFont val="Arial"/>
        <family val="2"/>
        <charset val="238"/>
      </rPr>
      <t>2</t>
    </r>
    <r>
      <rPr>
        <sz val="10"/>
        <rFont val="Arial"/>
        <family val="2"/>
        <charset val="238"/>
      </rPr>
      <t xml:space="preserve"> obloge</t>
    </r>
  </si>
  <si>
    <t>*armatura</t>
  </si>
  <si>
    <r>
      <t>Obračun po m</t>
    </r>
    <r>
      <rPr>
        <vertAlign val="superscript"/>
        <sz val="10"/>
        <rFont val="Arial"/>
        <family val="2"/>
        <charset val="238"/>
      </rPr>
      <t>3</t>
    </r>
    <r>
      <rPr>
        <sz val="10"/>
        <rFont val="Arial"/>
        <family val="2"/>
        <charset val="238"/>
      </rPr>
      <t xml:space="preserve"> ugrađenog betona/m</t>
    </r>
    <r>
      <rPr>
        <vertAlign val="superscript"/>
        <sz val="10"/>
        <rFont val="Arial"/>
        <family val="2"/>
      </rPr>
      <t>3</t>
    </r>
    <r>
      <rPr>
        <sz val="10"/>
        <rFont val="Arial"/>
        <family val="2"/>
        <charset val="238"/>
      </rPr>
      <t xml:space="preserve"> ugrađenog kamena/kg ugrađene armature</t>
    </r>
  </si>
  <si>
    <r>
      <t>Obračun po m</t>
    </r>
    <r>
      <rPr>
        <vertAlign val="superscript"/>
        <sz val="10"/>
        <rFont val="Arial"/>
        <family val="2"/>
        <charset val="238"/>
      </rPr>
      <t>3</t>
    </r>
    <r>
      <rPr>
        <sz val="10"/>
        <rFont val="Arial"/>
        <family val="2"/>
        <charset val="238"/>
      </rPr>
      <t xml:space="preserve"> ugrađenog betona/m</t>
    </r>
    <r>
      <rPr>
        <vertAlign val="superscript"/>
        <sz val="10"/>
        <rFont val="Arial"/>
        <family val="2"/>
      </rPr>
      <t>3</t>
    </r>
    <r>
      <rPr>
        <sz val="10"/>
        <rFont val="Arial"/>
        <family val="2"/>
        <charset val="238"/>
      </rPr>
      <t xml:space="preserve"> ugrađenog kamena/kg ugrađene armature/m` ugrađene cijevi</t>
    </r>
  </si>
  <si>
    <r>
      <t>Obračun po m</t>
    </r>
    <r>
      <rPr>
        <vertAlign val="superscript"/>
        <sz val="10"/>
        <rFont val="Arial"/>
        <family val="2"/>
        <charset val="238"/>
      </rPr>
      <t>3</t>
    </r>
    <r>
      <rPr>
        <sz val="10"/>
        <rFont val="Arial"/>
        <family val="2"/>
        <charset val="238"/>
      </rPr>
      <t xml:space="preserve"> ugrađenog betona/m</t>
    </r>
    <r>
      <rPr>
        <vertAlign val="superscript"/>
        <sz val="10"/>
        <rFont val="Arial"/>
        <family val="2"/>
      </rPr>
      <t>3</t>
    </r>
    <r>
      <rPr>
        <sz val="10"/>
        <rFont val="Arial"/>
        <family val="2"/>
        <charset val="238"/>
      </rPr>
      <t xml:space="preserve"> ugrađenog kamena/kg ugrađene armature na 15 lokacija</t>
    </r>
  </si>
  <si>
    <t>Kanal obložen kamenom u betonu na kanalu K2 i K3</t>
  </si>
  <si>
    <t>VANJSKA ODVODNJA</t>
  </si>
  <si>
    <t>UNUTARNJA ODVODNJA</t>
  </si>
  <si>
    <t>2.2.</t>
  </si>
  <si>
    <t>2.1.</t>
  </si>
  <si>
    <t>Mobilizacija i demobilizacija građilišta, koja uključuje:
- dovoz i odvoz svih strojeva
- dovoz i odvoz alata
- dovoz i odvoz agregata
- nabava vode autocisternom gradilišta tokom izvođenja radova
- dovoz i odvoz nakon završetka radova gradilišnih kontenjera
- uređenje privremene građilišne deponije</t>
  </si>
  <si>
    <t>2.3.</t>
  </si>
  <si>
    <t>Uklanjanje postojećih betonskih kanalica u bankini i razdjelnom pojasu autoceste.</t>
  </si>
  <si>
    <r>
      <t>Obračun po m</t>
    </r>
    <r>
      <rPr>
        <sz val="10"/>
        <rFont val="Calibri"/>
        <family val="2"/>
        <charset val="238"/>
      </rPr>
      <t>'</t>
    </r>
    <r>
      <rPr>
        <sz val="10"/>
        <rFont val="Arial"/>
        <family val="2"/>
        <charset val="238"/>
      </rPr>
      <t xml:space="preserve"> kanalice.</t>
    </r>
  </si>
  <si>
    <r>
      <t>m</t>
    </r>
    <r>
      <rPr>
        <sz val="10"/>
        <rFont val="Calibri"/>
        <family val="2"/>
        <charset val="238"/>
      </rPr>
      <t>'</t>
    </r>
  </si>
  <si>
    <t>2.4.</t>
  </si>
  <si>
    <t>2.5.</t>
  </si>
  <si>
    <t xml:space="preserve">Stavka obuhvaća iskop, eventualno crpljenje oborinske i podzemne vode, guranje ili odlaganje iskopanog materijala na privremeno odlagalište, utovar i odvoz viška materijala u prijevozno sredstvo te odlaganje materijala na trajnu deponiju (udaljenost do 10 km). </t>
  </si>
  <si>
    <t>Obračun po komadu.</t>
  </si>
  <si>
    <t xml:space="preserve">(OTU I st. 1-03.2) </t>
  </si>
  <si>
    <t>Obračun po m' demontirane ograde.</t>
  </si>
  <si>
    <t>Demontaža postojeće elastične odbojne ograde (razdjelni pojas autoceste)</t>
  </si>
  <si>
    <t xml:space="preserve">(OTU VI st. 9-04.1) </t>
  </si>
  <si>
    <t>Obračun po m' postavljene ograde.</t>
  </si>
  <si>
    <t xml:space="preserve">Montaža demontirane elastične odbojne ograde (razdjelni pojas autoceste) </t>
  </si>
  <si>
    <t>(OTU II st. 3-04.1)</t>
  </si>
  <si>
    <r>
      <t>Obračun je po m</t>
    </r>
    <r>
      <rPr>
        <vertAlign val="superscript"/>
        <sz val="10"/>
        <rFont val="Arial"/>
        <family val="2"/>
      </rPr>
      <t>2</t>
    </r>
    <r>
      <rPr>
        <sz val="10"/>
        <rFont val="Arial"/>
        <family val="2"/>
      </rPr>
      <t xml:space="preserve"> oplate prema dubini zaštite.</t>
    </r>
  </si>
  <si>
    <t>2.6.</t>
  </si>
  <si>
    <t xml:space="preserve">Utovar i odvoz elemenata bivšega sustava odvodnje </t>
  </si>
  <si>
    <t xml:space="preserve">(OTU I st. 1-03.2, st. 1-03.4) </t>
  </si>
  <si>
    <t>- betonske cijevi (duljine 1 m)</t>
  </si>
  <si>
    <t xml:space="preserve">- betonska okna </t>
  </si>
  <si>
    <t>2.7.</t>
  </si>
  <si>
    <t>- drenažne cijevi</t>
  </si>
  <si>
    <t>- betonski slivnici (s slivničkim cijevima)</t>
  </si>
  <si>
    <t>2.8.</t>
  </si>
  <si>
    <t>(OTU II st. 2-08)</t>
  </si>
  <si>
    <t>Ručno planiranje i ravnjanje dna rova s kontrolom pada dna prema uzdužnim profilima.</t>
  </si>
  <si>
    <r>
      <t>Obračun po m</t>
    </r>
    <r>
      <rPr>
        <vertAlign val="superscript"/>
        <sz val="10"/>
        <rFont val="Arial"/>
        <family val="2"/>
        <charset val="238"/>
      </rPr>
      <t>2</t>
    </r>
    <r>
      <rPr>
        <sz val="10"/>
        <rFont val="Arial"/>
        <family val="2"/>
        <charset val="238"/>
      </rPr>
      <t xml:space="preserve"> planiranog dna. </t>
    </r>
  </si>
  <si>
    <t>(OTU II st.3-04.2.1.)</t>
  </si>
  <si>
    <t>Obračun po m³ ugrađenog pijeska.</t>
  </si>
  <si>
    <t>Podložni sloj od pijeska</t>
  </si>
  <si>
    <t>2.9.</t>
  </si>
  <si>
    <t>2.10.</t>
  </si>
  <si>
    <t>Obloga cijevi pijeskom</t>
  </si>
  <si>
    <r>
      <t>Podrazumjeva nabavu, dopremu i ugradbu pijeska veličine zrna 0-8 mm za izvedbu posteljice debljine 10 cm+D/7 kanalizacijske cijevi, na prethodno zbijeno temeljno tlo. Prvo se izradi posteljica sloja debljine 10 cm koji se dobro zbije (Ms≥ 20 MN/m</t>
    </r>
    <r>
      <rPr>
        <vertAlign val="superscript"/>
        <sz val="10"/>
        <rFont val="Arial"/>
        <family val="2"/>
        <charset val="238"/>
      </rPr>
      <t>2</t>
    </r>
    <r>
      <rPr>
        <sz val="10"/>
        <rFont val="Arial"/>
        <family val="2"/>
        <charset val="238"/>
      </rPr>
      <t xml:space="preserve">) i iznivelira s padom prema uzdužnim profilima. Nakon polaganja cijevi vrši se zgrtanje pijeska sa strane ispod bokova cijevi sa oblaganjem do visine D/7. </t>
    </r>
  </si>
  <si>
    <r>
      <t>Podrazumjeva nabavu, dopremu i ugradbu pijeska veličine zrna 0-8 mm za izvedbu cijevne zone rova od posteljice cijevi uz plašt cijevi do visine od 30 cm iznad tjemena cijevi. Cijevna zona se nasipava u slojevima s pažljivim zbijanjem ručnim nabijačima težine od 2,5-3,0 kg do tražene zbijenosti (Ms≥ 20 MN/m</t>
    </r>
    <r>
      <rPr>
        <vertAlign val="superscript"/>
        <sz val="10"/>
        <rFont val="Arial"/>
        <family val="2"/>
        <charset val="238"/>
      </rPr>
      <t>2</t>
    </r>
    <r>
      <rPr>
        <sz val="10"/>
        <rFont val="Arial"/>
        <family val="2"/>
        <charset val="238"/>
      </rPr>
      <t>).</t>
    </r>
  </si>
  <si>
    <t xml:space="preserve">Podložni sloj od betona C12/15                      </t>
  </si>
  <si>
    <t>(OTU II st.3-04.2.2.)</t>
  </si>
  <si>
    <t>Obračun po m³ ugrađenog betona.</t>
  </si>
  <si>
    <t>2.11.</t>
  </si>
  <si>
    <t xml:space="preserve">Betoniranje podložnog sloja betonom klase C12/15 debljine 10 cm, dimenzijama prema nacrtima iz projekta na zbijenu, ispitanu i preuzetu podlogu po nadzornom inženjeru. Podložni beton postavlja se ispod revizijskih okana, slivnika i kanalice.
Stavka obuhvaća nabavu, dopremu betona, sve prijevoze i prijenose, eventualno potrebne skele, rad na ugradbi i njezi betona, eventualno crpljenje podzemne vode, te sav drugi potrebni rad i materijal do kompletiranja stavke. </t>
  </si>
  <si>
    <t>2.12.</t>
  </si>
  <si>
    <t xml:space="preserve">Stavka obuhvaća vađenje, po potrebi razbijanje, utovar i odvoz betonskih cijevi, betonskih okana, betonskih slivnika s pripadnim slivničkim cijevima, drenažnih cijevi te odvoz na trajnu deponiju max udaljenosti do 10 km. 
Deponiju osigurava Izvođač. </t>
  </si>
  <si>
    <t>2.13.</t>
  </si>
  <si>
    <t>Drenažne cijevi</t>
  </si>
  <si>
    <t>(OTU II st. 3-04.3)</t>
  </si>
  <si>
    <t>Stavka obuhvaća nabava kanalizacijskih cijevi, sve prijevoze i prijenose, istovar uz kanalizacijski rov, privremeno skladištenje i razvoz duž rova, spuštanje u rov i ugradnju prema uvjetima iz projekta te sav rad, dodatni materijal i pribor potreban za potpunu propisanu ugradnju i spajanje cijevi međusobno kao i na revizijska okna u svrhu postizanja vodonepropusnosti.</t>
  </si>
  <si>
    <t>Obračun po m' ugrađene kanalizacijske cijevi.</t>
  </si>
  <si>
    <t>Polaganje kanalizacijskih cijevi</t>
  </si>
  <si>
    <t>- kanalizacijska cijev DN 500/431 mm</t>
  </si>
  <si>
    <t>- kanalizacijska cijev DN 200/171 mm</t>
  </si>
  <si>
    <r>
      <t>Obračun po m</t>
    </r>
    <r>
      <rPr>
        <sz val="10"/>
        <rFont val="Calibri"/>
        <family val="2"/>
        <charset val="238"/>
      </rPr>
      <t>'</t>
    </r>
    <r>
      <rPr>
        <sz val="10"/>
        <rFont val="Arial"/>
        <family val="2"/>
        <charset val="238"/>
      </rPr>
      <t xml:space="preserve"> ugrađene drenažne cijevi.</t>
    </r>
  </si>
  <si>
    <t>Polaganje drenažnih PVC cijevi promjera DN 160 mm (perforirana površina 220°) na pripremljenu podlogu, u svemu prema nacrtu iz projekta.
Drenažna cijev se postavlja u razdjelnom pojasu, dubine ukapanja 80 cm do tjemena cijevi u formirani rov širine 20 cm s nagibom pokosa cca 1.5:1.  
Stavka obuhvača nabavu, dopremu drenažnih cijevi, svog dodatnog materijala i pribora, istovar, privremeno odlaganje, skladištenje, polaganje cijevi, spuštanje u rov, ugradnju, spajanje i sav potreban rad.</t>
  </si>
  <si>
    <t xml:space="preserve">Revizijska okna od montažnih elemenata                               </t>
  </si>
  <si>
    <t xml:space="preserve">(OTU II st.3-04.4) </t>
  </si>
  <si>
    <t>Obračun po kom ugrađenog okna.</t>
  </si>
  <si>
    <t>2.14.</t>
  </si>
  <si>
    <t xml:space="preserve">(OTU II st. 2-08.4) </t>
  </si>
  <si>
    <r>
      <t>Obračun po m</t>
    </r>
    <r>
      <rPr>
        <vertAlign val="superscript"/>
        <sz val="10"/>
        <rFont val="Arial"/>
        <family val="2"/>
      </rPr>
      <t>2</t>
    </r>
    <r>
      <rPr>
        <sz val="10"/>
        <rFont val="Arial"/>
        <family val="2"/>
      </rPr>
      <t xml:space="preserve"> ugrađenog netkanog geotekstila.</t>
    </r>
  </si>
  <si>
    <t>Postavljanje geotekstila</t>
  </si>
  <si>
    <r>
      <t>Polaganje netkanog geotekstila 300 gr/m</t>
    </r>
    <r>
      <rPr>
        <vertAlign val="superscript"/>
        <sz val="10"/>
        <rFont val="Arial"/>
        <family val="2"/>
      </rPr>
      <t xml:space="preserve">2 </t>
    </r>
    <r>
      <rPr>
        <sz val="10"/>
        <rFont val="Arial"/>
        <family val="2"/>
      </rPr>
      <t>(preklapanjem od min 60 cm, zavarivanjem ili šivanjem) na prethodno pripremljenu podlogu za izvedbu plitke cestovne drenaže a u svrhu odvajanja materijala. 
Stavka obuhvaća nabavu, dopremu i ugradnju geotekstila. Rad se obračunava i mjeri prema stvarnoj površini tla na koji je položen geotekstil (preklopi se ne uračunavaju).</t>
    </r>
  </si>
  <si>
    <t>- geotekstil 300 gr/m2</t>
  </si>
  <si>
    <t>2.15.</t>
  </si>
  <si>
    <t xml:space="preserve">Slivnici (montažni) </t>
  </si>
  <si>
    <t>(OTU II st.3-04.5.2)</t>
  </si>
  <si>
    <t>Obračun po kom ugrađenog slivnika.</t>
  </si>
  <si>
    <t>Podrazumijeva sav prijevoz i rad na izradi podloge i obloge od betona klase C30/37, izrada i doprema te montaža polietilenskog slivnika minimalnog unutarnjeg promjera 500 mm (visina cijevi 1.75 m) te svih sastavnih dijelova, materijala i pribora, istovar, privremeno odlaganje, skladištenje, montažu, ugradnju okvira i slivničke rešetke nosivosti 250 kN, izvedba spojeva sa cijevi te sav rad i materijal na postizanju i ispitivanju vodonepropusnosti.</t>
  </si>
  <si>
    <t>2.16.</t>
  </si>
  <si>
    <t xml:space="preserve">Zatrpavanje rova </t>
  </si>
  <si>
    <t>(OTU II st.3-04.6.)</t>
  </si>
  <si>
    <t>- materijal iz pozajmišta cca 70%</t>
  </si>
  <si>
    <t>- pročišćeni materijal iz iskopa cca 30%</t>
  </si>
  <si>
    <t>- tamponski sloj šljunak, vel. zrna 8-63 mm</t>
  </si>
  <si>
    <t>- sitni kameni materijal, vel. zrna 8-16 mm</t>
  </si>
  <si>
    <t>- materijal iz iskopa</t>
  </si>
  <si>
    <t>1.</t>
  </si>
  <si>
    <t>(OTU II st. 2-15.1)</t>
  </si>
  <si>
    <t>2.17.</t>
  </si>
  <si>
    <t xml:space="preserve">Nasip humusnog materijala </t>
  </si>
  <si>
    <t>Stavka obuhvaća nabavu, dopremu i ugradnju svog potrebnog materijala i strojeva.</t>
  </si>
  <si>
    <t>Zatvaranje postojećih slivnika montažnom betonskom pločom klase betona C30/37 dimenzija 50x50x10 cm uz prethodno uklanjanje postojećih slivnih rešetki. Betonska ploča se konstruktivno armira.
Stavka obuhvaća nabavu, dopremu betonske ploče, uklanjanje postojeće slivne rešetke, sav rad i materijal potreban za postavljanje betonske ploče.</t>
  </si>
  <si>
    <t>Obračun po komadu ugrađene ploče.</t>
  </si>
  <si>
    <t>Vodonepropusno zatvaranje otvora cijevi u oknu (slivničke veze) i zatvaranje cijevi ispusta postojećih kolektora koji se stavljaju van funkcije  betonom klase C30/37.
(OTU IV st.7-01.4)</t>
  </si>
  <si>
    <t>Bušenje s horizontalnim navođenjem</t>
  </si>
  <si>
    <t>- bušenje ispod autoceste</t>
  </si>
  <si>
    <t>- zaštitna čelična cijev 660 mmx 8.8 mm</t>
  </si>
  <si>
    <t>- distantni prstenovi</t>
  </si>
  <si>
    <t>- element za zatvaranje zaštitne cijevi</t>
  </si>
  <si>
    <t>(OTU 9-04.3)</t>
  </si>
  <si>
    <t>Strojni iskop obodnih kanala i sličnih zahvata s utovarom u prijevozno sredstvo ili odlaganjem materijala duž iskopa s razastiranjem i planiranjem, u skladu s zahtjevima projekta, u materijalu kategorije “C”. Stavka obuhvaća iskope kanala K1, K2 i K3 te sva potrebna proširenja potrebna za izvedbu građevina na kanalu, uključujući i proširenje ulazne jame za izvođenje radova bušenja (stvarna dimenzija jame 3.5x8x3 m).</t>
  </si>
  <si>
    <t>Planiranje dna kanala K1, K2, i K3 
(OTU II st. 2-08).</t>
  </si>
  <si>
    <t>Strojni površinski iskop humusa u debljini d= 30 cm ili iznimno stvarne debljine prema uputama nadzornog inženjera, s prebacivanjem (guranjem ili utovarom i prijevozom), razastiranjem i planiranjem iskopanog humusa na privremenom ili stalnom odlagalištu, na prosječnoj udaljenosti do 100 m.</t>
  </si>
  <si>
    <t>(OTU II st. 3-04.4, 3-04.4.1)</t>
  </si>
  <si>
    <t>Stavka obuhvaća nabavu, dopremu i ugradnju betona, izrada i montaža oplata i skela, rad na ugradnji i njezi betona, eventualno crpljenje vode, izvedbu kinete i priključaka s obradom sljubnica, izvedbu ležaja i okvira poklopca, uklanjanje oplata, skela i otpada, sve prijevoze i prijenose kao i nabava svih potrebnih materijala za potpuno dovršenje revizijskog okna.</t>
  </si>
  <si>
    <r>
      <t>Obračun je po m</t>
    </r>
    <r>
      <rPr>
        <vertAlign val="superscript"/>
        <sz val="10"/>
        <rFont val="Arial"/>
        <family val="2"/>
      </rPr>
      <t>3</t>
    </r>
    <r>
      <rPr>
        <sz val="10"/>
        <rFont val="Arial"/>
        <family val="2"/>
      </rPr>
      <t xml:space="preserve"> ugrađenog betona/kg ugrađene armature</t>
    </r>
  </si>
  <si>
    <t>*beton C30/37</t>
  </si>
  <si>
    <t>AB revizijskih okana, C30/37</t>
  </si>
  <si>
    <t>kompl.</t>
  </si>
  <si>
    <t>Postavljanje poklopaca na okna</t>
  </si>
  <si>
    <t>(OTU II st. 3-04.4.4)</t>
  </si>
  <si>
    <t>Obračun po komadu ugrađenog poklopca.</t>
  </si>
  <si>
    <t>- poklopac 600x600 mm, klasa B125</t>
  </si>
  <si>
    <t>- poklopac 600x600 mm, klasa D400</t>
  </si>
  <si>
    <t>2.18.</t>
  </si>
  <si>
    <t>Ugradnja KGS umetaka</t>
  </si>
  <si>
    <t>Nabava, doprema i ugradnja KGS umetaka (za prolazak cijevi kroz zid okna) promjer i tip cijevi navedeni niže.</t>
  </si>
  <si>
    <t>Obračun po komadu izvedenog spoja (prodora cijevi).</t>
  </si>
  <si>
    <t>- KGS umetak za cijev DN 500/431</t>
  </si>
  <si>
    <t>2.19.</t>
  </si>
  <si>
    <t>2.20.</t>
  </si>
  <si>
    <t>2.21.</t>
  </si>
  <si>
    <t>2.22.</t>
  </si>
  <si>
    <t>2.23.</t>
  </si>
  <si>
    <t>Izrada betonske pasice</t>
  </si>
  <si>
    <t>Stavka obuhvaća izradu betonske pasice betonom klase C30/37. Betonska pasica se postavlja uz sam rub kolničke konstrukcije prema nacrtu u projektu.</t>
  </si>
  <si>
    <t>2.24.</t>
  </si>
  <si>
    <t>2.25.</t>
  </si>
  <si>
    <t>2.26.</t>
  </si>
  <si>
    <t xml:space="preserve">kom </t>
  </si>
  <si>
    <t>2.27.</t>
  </si>
  <si>
    <t>2.28.</t>
  </si>
  <si>
    <t>Strojno zasijecanje asfalta na mjestima sanacije pretjecajnog traka.</t>
  </si>
  <si>
    <t xml:space="preserve">m' </t>
  </si>
  <si>
    <t>Cijena obuhvaća čišćenje kolnika, nabavu i
dopremu bitumenske emulzije i prskanje.</t>
  </si>
  <si>
    <r>
      <t>Obračun po m</t>
    </r>
    <r>
      <rPr>
        <vertAlign val="superscript"/>
        <sz val="10"/>
        <rFont val="Arial"/>
        <family val="2"/>
        <charset val="238"/>
      </rPr>
      <t>2</t>
    </r>
    <r>
      <rPr>
        <sz val="10"/>
        <rFont val="Arial"/>
        <family val="2"/>
        <charset val="238"/>
      </rPr>
      <t xml:space="preserve"> ugrađenog asfaltbetona.</t>
    </r>
  </si>
  <si>
    <t>Iscrtavanje horizontalne signalizacije</t>
  </si>
  <si>
    <t>OTU 9-02</t>
  </si>
  <si>
    <t>Obuhvaća nabavu i dopremu svog potrebnog materijala te rad na iscrtavanju horizontalne signalizacije u pretjecajnoj traci nakon sanacije.</t>
  </si>
  <si>
    <t>-puna razdjelna bijela linija H01; š=10 cm</t>
  </si>
  <si>
    <t>2.29.</t>
  </si>
  <si>
    <t>2.30.</t>
  </si>
  <si>
    <t>2.31.</t>
  </si>
  <si>
    <t>2.32.</t>
  </si>
  <si>
    <t>2.33.</t>
  </si>
  <si>
    <t>2.</t>
  </si>
  <si>
    <t>Lijevano željezni fazonski komadi</t>
  </si>
  <si>
    <t xml:space="preserve">-FF kom, DN 500, L=600 mm                                                     </t>
  </si>
  <si>
    <t>-prirubnička spojnica s PE-tuljkom</t>
  </si>
  <si>
    <t>-elektrospojnica</t>
  </si>
  <si>
    <t>Lijevano željezne armature</t>
  </si>
  <si>
    <t>-PEHD žablji poklopac (VAG hade PTK-F)</t>
  </si>
  <si>
    <t>2.34.</t>
  </si>
  <si>
    <t>Nabava, doprema, ugradnja i montaža fazonskih komada i armatura od nodularnog lijeva NP 10 bara, na mjestima izljevnih građevina prema nacrtima u projektu. Kakvoće u skladu s DIN standardima i tvorničkom dokazu o istom.
Obračun je po kom ugrađenog tlačnoga elementa komplet sa spojnim materijalom i brtvama, a u cijenu je uključena njihova nabava, doprema, svi prijevozi i prijenosi, te sav rad, dodatni materijal i pribor, ugradnja, spajanje i brtvljenje, uključivo sve prethodne radnje na čišćenju vijaka kojima se vrši spajanje.</t>
  </si>
  <si>
    <t>Ispitivanje vodonepropusnosti sanirane dionice prema važećoj hrvatskoj normi - HRN EN 1610:2015.</t>
  </si>
  <si>
    <t xml:space="preserve"> Obračun po m' saniranog cjevovoda.</t>
  </si>
  <si>
    <t>- cjevovod DN500/431 mm.</t>
  </si>
  <si>
    <t>2.35.</t>
  </si>
  <si>
    <t>2.36.</t>
  </si>
  <si>
    <t>2.37.</t>
  </si>
  <si>
    <t>2.38.</t>
  </si>
  <si>
    <t>2.39.</t>
  </si>
  <si>
    <r>
      <t>Obračun po m</t>
    </r>
    <r>
      <rPr>
        <sz val="10"/>
        <rFont val="Calibri"/>
        <family val="2"/>
        <charset val="238"/>
      </rPr>
      <t>'</t>
    </r>
    <r>
      <rPr>
        <sz val="10"/>
        <rFont val="Arial"/>
        <family val="2"/>
      </rPr>
      <t xml:space="preserve"> kanalice.</t>
    </r>
  </si>
  <si>
    <r>
      <t>Obračun po m</t>
    </r>
    <r>
      <rPr>
        <sz val="10"/>
        <rFont val="Calibri"/>
        <family val="2"/>
        <charset val="238"/>
      </rPr>
      <t>'</t>
    </r>
    <r>
      <rPr>
        <sz val="10"/>
        <rFont val="Arial"/>
        <family val="2"/>
        <charset val="238"/>
      </rPr>
      <t>.</t>
    </r>
  </si>
  <si>
    <r>
      <t>Obračun po m</t>
    </r>
    <r>
      <rPr>
        <vertAlign val="superscript"/>
        <sz val="10"/>
        <rFont val="Arial"/>
        <family val="2"/>
        <charset val="238"/>
      </rPr>
      <t>2.</t>
    </r>
  </si>
  <si>
    <r>
      <t>Obračun po m</t>
    </r>
    <r>
      <rPr>
        <vertAlign val="superscript"/>
        <sz val="10"/>
        <rFont val="Arial"/>
        <family val="2"/>
        <charset val="238"/>
      </rPr>
      <t>2</t>
    </r>
    <r>
      <rPr>
        <sz val="10"/>
        <rFont val="Arial"/>
        <family val="2"/>
        <charset val="238"/>
      </rPr>
      <t>.</t>
    </r>
  </si>
  <si>
    <r>
      <t>Obračun po m</t>
    </r>
    <r>
      <rPr>
        <sz val="10"/>
        <rFont val="Calibri"/>
        <family val="2"/>
        <charset val="238"/>
      </rPr>
      <t>'</t>
    </r>
    <r>
      <rPr>
        <vertAlign val="superscript"/>
        <sz val="10"/>
        <rFont val="Arial"/>
        <family val="2"/>
        <charset val="238"/>
      </rPr>
      <t xml:space="preserve"> </t>
    </r>
    <r>
      <rPr>
        <sz val="10"/>
        <rFont val="Arial"/>
        <family val="2"/>
        <charset val="238"/>
      </rPr>
      <t>iscrtane linije.</t>
    </r>
  </si>
  <si>
    <t>Izvedba AB revizijskih okana od betona C30/37 (razred XC4, V2, v/c faktor ispod 0,50) u vodonepropusnoj izvedbi na uredno izvedenu podlogu, dimenzija prema nacrtima okana u projektu.</t>
  </si>
  <si>
    <t>Nabava, doprema i ugradnja lijevano željeznih ljestvi u zidove revizijskih AB okana. Ljestve se fiksiraju u oplatu zidova prije betoniranja okna. Dubina okana od 236 do 290 cm.</t>
  </si>
  <si>
    <t>Dobava i ugradnja betonskih montažnih cestovnih kanalica 70x12x100 cm.</t>
  </si>
  <si>
    <t>- oplata za zaštitu iskopa do dubine 2.4 m</t>
  </si>
  <si>
    <t>Podrazumijeva nabavu i dopremu PE okana te svih sastavnih dijelova, materijala i pribora, istovar, privremeno odlaganje, skladištenje, polaganje u rov, montažu, ugradnja stupaljki s osiguranjem od pada, izvedba spojeva s cijevima, izvedba betonskog prstena klase betona C30/37, izvedba ležaja i okvira poklopca te sav rad i materijal na postizanju vodonepropusnosti.
PE revizijska okna kružnog oblika predviđena su od polietilena srednje gustoće unutarnjeg promjera Ø1000 mm.
Poklopac nije uključen u cijenu.</t>
  </si>
  <si>
    <r>
      <t xml:space="preserve">Postavljanje lijevano željeznog kružnog poklopca veličine </t>
    </r>
    <r>
      <rPr>
        <sz val="10"/>
        <rFont val="Calibri"/>
        <family val="2"/>
      </rPr>
      <t>Ø</t>
    </r>
    <r>
      <rPr>
        <sz val="10"/>
        <rFont val="Arial"/>
        <family val="2"/>
      </rPr>
      <t>600 mm s četvrtastim okvirom, HRN EN 124:2005, klase B125 (nosivost 150 kN) i  D400 (nosivost 400kN) na revizijska okna.
Stavka obuhvaća nabavu, dopremu i ugradnju poklopca i okvira, po potrebi uskladištenje, prijevoz i prijenos, te postavu na pripremljeno ležište prema detaljima iz projekta.</t>
    </r>
  </si>
  <si>
    <r>
      <t>Obračun po m</t>
    </r>
    <r>
      <rPr>
        <vertAlign val="superscript"/>
        <sz val="10"/>
        <rFont val="Arial"/>
        <family val="2"/>
        <charset val="238"/>
      </rPr>
      <t>2</t>
    </r>
    <r>
      <rPr>
        <sz val="10"/>
        <rFont val="Arial"/>
        <family val="2"/>
        <charset val="238"/>
      </rPr>
      <t xml:space="preserve"> izvedenenog sloja humusa.</t>
    </r>
  </si>
  <si>
    <r>
      <t>Obračun po m</t>
    </r>
    <r>
      <rPr>
        <vertAlign val="superscript"/>
        <sz val="10"/>
        <rFont val="Arial"/>
        <family val="2"/>
      </rPr>
      <t xml:space="preserve">3 </t>
    </r>
    <r>
      <rPr>
        <sz val="10"/>
        <rFont val="Arial"/>
        <family val="2"/>
      </rPr>
      <t>betona.</t>
    </r>
  </si>
  <si>
    <t xml:space="preserve">Asfaltiranje pretjecajne trake </t>
  </si>
  <si>
    <t>(OTU III st.6-07, OTU 6-03.3.1.3)</t>
  </si>
  <si>
    <t>Betonske kanalice se postavljaju na prethodno pripremljenu nosivu podlogu (podložni beton C12/15, debljine 10 cm) te po pravcu niveliraju. Ugrađuju se s razmakom (spojnicom) u zemljovlažni beton. Spojnice se zapunjavaju cementnim mortom.  
Stvarna količina je uvećana za 5% zbog potrebnih rezanja i sl.</t>
  </si>
  <si>
    <t>Obračun po kom uklapanja revizijskih okana.</t>
  </si>
  <si>
    <r>
      <t>Podizanje kote poklopaca postojećih revizijskih okana na projektiranu visinu zelenih površina. Radove izvesti prema OTU 3-04.4.1. i 3-04.4. 
Rad obuhvaća demontažu i uklanjanje poklopaca s okvirom, rušenje betonskih vijenaca, betoniranje novih vijenaca od betona C30/37 na koji se postavljaju postojeći okviri i poklopci na projektiranu kotu. 
Prosječno podizanje poklopaca iznosi 30 cm (0.19 m</t>
    </r>
    <r>
      <rPr>
        <vertAlign val="superscript"/>
        <sz val="10"/>
        <rFont val="Arial"/>
        <family val="2"/>
      </rPr>
      <t>3</t>
    </r>
    <r>
      <rPr>
        <sz val="10"/>
        <rFont val="Arial"/>
        <family val="2"/>
        <charset val="238"/>
      </rPr>
      <t xml:space="preserve"> betona).</t>
    </r>
  </si>
  <si>
    <t>Osiguranje sigurnog rada u rovu potrebnim razupiranjem bočnih stranica iskopa kliznom oplatom (kanalna ili klizna oplata tipa KRINGS, SBH ili slično. a prema karakteristikama iz tehničko opisa sa str. 25-26). Oplatu treba izvesti tako da omogućuje nesmetan i siguran rad u rovu. 
Stavka obuhvaća dopremu, postavljanje i demontažu oplate prema tehnologiji i načinu izvedbe izvođača.
Iskazana površina predstavlja zbroj površina obiju strana rova.</t>
  </si>
  <si>
    <t>Skidanje (frezanje) postojećeg habajućeg asfaltnog sloja pretjecajne trake u njeznoj punoj širini m.</t>
  </si>
  <si>
    <t xml:space="preserve">Podrazumijeva nabavu, dopremu i ugradnju asfaltbetona AC 11, surf 50/70 debljine 4 cm za asfaltiranje pretjecajne trake u njezinoj punoj širini. 
U cijeni su sadržani svi troškovi nabave materijala, proizvodnje i ugradnje asfaltne mješavine, prijevoz, oprema i sve ostalo što je potrebno za potpuno izvođenje radova. Izvedba i kontrola kakvoće prema (HRN EN 13108-1) i tehničkim svojstvima i zahtjevima za građevne proizvode za proizvodnju asfaltnih mješavina i za asfaltne slojeve kolnika. </t>
  </si>
  <si>
    <t>Reflektirajuće oznake (K03) - crveno/žuti</t>
  </si>
  <si>
    <t>Izvode se na međusobnom razmaku od 5 metara na cijeloj duljini ograde.</t>
  </si>
  <si>
    <t>Obračun po komadu izvedene oznake.</t>
  </si>
  <si>
    <t>Specijalističko visokotlačno hidrodinamičko čišćenje i ispiranje postojećih kanalizacijskih cjevovoda  upotrebom specijalnog kombiniranog vozila sa canal-jet sustavom i sustavom za recikliranje vode.</t>
  </si>
  <si>
    <t>Obračun po metru očišćenog cjevovoda.</t>
  </si>
  <si>
    <t>Specijalističko visokotlačno hidrodinamičko čišćenje i ispiranje postojećih revizionih okana upotrebom specijalističke opreme za čišćenje do 700 bara u svrhu pripreme za sanaciju istih.</t>
  </si>
  <si>
    <t>Obračun po komadu očišćenog okna.</t>
  </si>
  <si>
    <t>Izvlačenje i zbrinjavanje otpadnog materijala nastalog čišćenjem cjevovoda kanalizacije, revizionih okna i slivnika te zbrinjavanje istog sukladno propisima RH.</t>
  </si>
  <si>
    <r>
      <t>Obračun po m</t>
    </r>
    <r>
      <rPr>
        <vertAlign val="superscript"/>
        <sz val="10"/>
        <rFont val="Arial"/>
        <family val="2"/>
        <charset val="238"/>
      </rPr>
      <t>3</t>
    </r>
    <r>
      <rPr>
        <sz val="10"/>
        <rFont val="Arial"/>
        <family val="2"/>
        <charset val="238"/>
      </rPr>
      <t xml:space="preserve"> materijala.</t>
    </r>
  </si>
  <si>
    <t>2.40.</t>
  </si>
  <si>
    <t>2.41.</t>
  </si>
  <si>
    <t>Obračun po m' snimljenog cjevovoda.</t>
  </si>
  <si>
    <t>m</t>
  </si>
  <si>
    <t>2.42.</t>
  </si>
  <si>
    <t>2.43.</t>
  </si>
  <si>
    <t>2.44.</t>
  </si>
  <si>
    <t>Postojeća zacjevljenja kanala sastoje se od betonskih cijevi DN800 dužine cca 5m, nasipnog zemljanog materijala debljine 20-50 cm te odbojne ograde (služi za zaštitu zemljanog materijala). Stavka obuhvaća uklanjanje, utovar i odvoz te odlaganje postojećih zacjevljenja kanal na trajno odlagalište. Odlagalište osigurava izvođač.</t>
  </si>
  <si>
    <t xml:space="preserve">Izrada zacjevljenja kanala vanjske odvodnje betonom klase C 30/37 u vodonepropusnoj izvedbi dimenzija prema projektu. Stavka obuhvaća postavljanje cijevi, izradu poprečnih zidova i oblogu cijevi. Postavlja se na podložni beton klase C12/15 debljine 10 cm. Dužina cijevi je 5 m. Ispred i iza zacjevljenja kanala, isti se oblaže kamenom u betonu debljine 20 cm (kamen veličine 10-20 cm, beton C16/20 cm d=10 cm), širine 3 m, a visine oblaganja kanala 120 cm. (opis izvedbe u stavci 23.). Stavka se odnosi na dva zacjevljenja kanala.
U cijeni je uključena nabava, doprema i ugradnja betona, kamena i svih ostalih materijala potrebnih za dovršenje stavke, izrada i demontaža oplata i skela, svi prijevozi i prijenosi, rad na ugradbi i njezi betona i oblaganju kanala, uklanjanje oplata i otpada te čišćenje okoliša. </t>
  </si>
  <si>
    <r>
      <t>Zatrpavanje zacjevljenja kanala, propusta na kanalu i izljevne građevine do potrebne visine.   
Kanali  se zatrpavanju materijalom iz pozajmišta i/ili materijalom iz iskopa koji je čisti zemljani materijal. Zasipava se u slojevima po 30 cm, potrebne zbijenosti od 40 MN/m</t>
    </r>
    <r>
      <rPr>
        <vertAlign val="superscript"/>
        <sz val="10"/>
        <rFont val="Arial"/>
        <family val="2"/>
        <charset val="238"/>
      </rPr>
      <t>2</t>
    </r>
    <r>
      <rPr>
        <sz val="10"/>
        <rFont val="Arial"/>
        <family val="2"/>
        <charset val="238"/>
      </rPr>
      <t>.
Stavka obuhvaća nabavu, utovar, prijevoz (udaljenost do 10 km), nasipavanje, razastiranje i zbijanje materijala.
Obračunava se po m</t>
    </r>
    <r>
      <rPr>
        <vertAlign val="superscript"/>
        <sz val="10"/>
        <rFont val="Arial"/>
        <family val="2"/>
        <charset val="238"/>
      </rPr>
      <t>3</t>
    </r>
    <r>
      <rPr>
        <sz val="10"/>
        <rFont val="Arial"/>
        <family val="2"/>
        <charset val="238"/>
      </rPr>
      <t xml:space="preserve">  ugrađenog materijala po mjerama iz projekta, a u cijeni je uključeno eventualno potrebno probiranje materijala iz iskopa, rad na ugradbi i zbijanju u slojevima, te čišćenje okoliša nakon odvoza viška materijala (obračunato u stavci iskopa rova).</t>
    </r>
  </si>
  <si>
    <r>
      <t>Izvedba kanala nasipavanjem do potrebne visine kanala.   
Kanali  se nasipavanju materijalom iz pozajmišta ili materijalom iz iskopa koji je čisti zemljani materijal. Zasipava se u slojevima po 30 cm, potrebne zbijenosti od 40 MN/m</t>
    </r>
    <r>
      <rPr>
        <vertAlign val="superscript"/>
        <sz val="10"/>
        <rFont val="Arial"/>
        <family val="2"/>
      </rPr>
      <t>2</t>
    </r>
    <r>
      <rPr>
        <sz val="10"/>
        <rFont val="Arial"/>
        <family val="2"/>
        <charset val="238"/>
      </rPr>
      <t>.
Stavka obuhvaća nabavu, utovar, prijevoz (udaljenost do 10 km), nasipavanje, razastiranje i zbijanje materijala.
Obračunava se po m</t>
    </r>
    <r>
      <rPr>
        <vertAlign val="superscript"/>
        <sz val="10"/>
        <rFont val="Arial"/>
        <family val="2"/>
      </rPr>
      <t>3</t>
    </r>
    <r>
      <rPr>
        <sz val="10"/>
        <rFont val="Arial"/>
        <family val="2"/>
        <charset val="238"/>
      </rPr>
      <t xml:space="preserve">  ugrađenog materijala po mjerama iz projekta, a u cijeni je uključeno eventualno potrebno probiranje materijala iz iskopa, rad na ugradbi i zbijanju u slojevima, te čišćenje okoliša nakon odvoza viška materijala (obračunato u stavci iskopa rova).</t>
    </r>
  </si>
  <si>
    <t>Zatrpavanje postojećih ispusta kolektora na kanalu K3 stac. km 1+113 i stac. km 1+535 koji više nisu u upotrebi.  
Kanali  se zatrpavanju materijalom iz pozajmišta i/ili materijalom iz iskopa koji je čisti zemljani materijal. Zasipava se u slojevima po 30 cm, potrebne zbijenosti od 40 MN/m2. 
Stavka obuhvaća nabavu, utovar, prijevoz (udaljenost do 10 km), nasipavanje, razastiranje i zbijanje materijala.
Obračunava se po m3  ugrađenog materijala po mjerama iz projekta, a u cijeni je uključeno eventualno potrebno probiranje materijala iz iskopa, rad na ugradbi i zbijanju u slojevima, te čišćenje okoliša nakon odvoza viška materijala (obračunato u stavci iskopa rova).</t>
  </si>
  <si>
    <t>Nabava, prijevoz i ugradnja reflektirajuće oznake (K03) na čeličnu zaštitnu ogradu, veličine 10x30 cm. Reflektirajuća oznaka (K03) ugrađuju se prema projektu prometne opreme i signalizacije, a u skladu s važećim Pravilnikom o prometnim znakovima, opremi i signalizaciji na cestama i važećim hrvatskim normama koje reguliraju to područje. U cijenu je uključen sav rad, oprema i materijal potreban za potpuno dovršenje stavke. Obračun je po komadu izvedene oznake. Površina reflektirajuće oznake mora biti izvedena od retrorefleksije klase III. Izvedba, kontrola kakvoće i obračun prema OTU 9-03 i 9-03.1.</t>
  </si>
  <si>
    <t>sati</t>
  </si>
  <si>
    <t>2.45.</t>
  </si>
  <si>
    <t>2.46.</t>
  </si>
  <si>
    <t>Stavka obuhvaća uklanjnje postojećih betonskih kanalica širine 70 cm u bankini uz kolektore KO3, KO4, KO6 i KO7 te uz kolektor KO5 u razdjelnom pojasu, utovar i odvoz kanalica na deponij max udaljenosti do 10 km.</t>
  </si>
  <si>
    <t>Iskop rova za kanalizaciju u materijalu "C" kategorije - kolektor KO5</t>
  </si>
  <si>
    <r>
      <t>Zatrpavanje rova kanalizacije i građevinskih jama revizijskih okana u slojevima od 30 do 50 cm debljine uz nabijanje manjim mehaničkim nabijačima do potrebne zbijenosti modula stišljivosti Ms≥ 40 MN/m</t>
    </r>
    <r>
      <rPr>
        <vertAlign val="superscript"/>
        <sz val="10"/>
        <rFont val="Arial"/>
        <family val="2"/>
        <charset val="238"/>
      </rPr>
      <t xml:space="preserve">2 </t>
    </r>
    <r>
      <rPr>
        <sz val="10"/>
        <rFont val="Arial"/>
        <family val="2"/>
        <charset val="238"/>
      </rPr>
      <t>kod kanalizacijskih cijevi odnosno kod PE okana do postizanja zbijenosti materijala po standardnom Proctorovom postupku 95% (Ms≥ 40 MN/m</t>
    </r>
    <r>
      <rPr>
        <vertAlign val="superscript"/>
        <sz val="10"/>
        <rFont val="Arial"/>
        <family val="2"/>
        <charset val="238"/>
      </rPr>
      <t>2</t>
    </r>
    <r>
      <rPr>
        <sz val="10"/>
        <rFont val="Arial"/>
        <family val="2"/>
        <charset val="238"/>
      </rPr>
      <t>) prema nacrtima iz projekta.
Hidrosjetva za kolektore KO3, KO4, KO5 i KO6 obračunata u stavci br. 1.20 vanjske odvodnje.
Stavka obuhvaća nabavu, utovar, prijevoz, nasipanje, razastiranje i zbijanje materijala.
Radove izvesti prema uvjetima koje daje proizvođač cijevi i proizvođač okana.</t>
    </r>
  </si>
  <si>
    <t>Izrada betonske ploče za ugradbu odbojne ograde</t>
  </si>
  <si>
    <t>Stavka obuhvaća izradu betonske ploče za fiksiranje odbojne ograde klase betona C30/37. Betonska ploča dimenzija 92/27 se izvodi  između položene kolektorske cijevi i betonske kanalice dimenzija 92/30 cm na sloj podložnog betona debljine 10 cm u svemu prema nacrtu u projektu. Stavkom obuhvaćena i ugradba komada plastičnih cijevi PVC DN 125 mm duljine 30 cm u svježi beton ploče koje služe kao "tzv" zarobljena oplata da se kroz njihov otvor pobiju stupići odbojne ograde na razmaku kakv je na postojećoj odbojnoj ogradi.</t>
  </si>
  <si>
    <t xml:space="preserve">Doprema postojeće zaštitne odbojne ograde s privremene deponije i njena ponovna ugradnja po završetku svih radova. Stavka obuhvaća i popunjavanje pijeskom otvor plastične cijevi i samog stupića , sav potrebni rad, opremu i materijal za potpuno dovršenje radova na ugradnji odbojne ograde. </t>
  </si>
  <si>
    <t>Stavka obuhvaća ispitivanje dijelova kolektora KO3 i KO4 te kolektora KO5.</t>
  </si>
  <si>
    <t>Iskop rova za kanalizaciju u materijalu "C" kategorije - kolektori KO3, KO4, KO6 i KO7</t>
  </si>
  <si>
    <t xml:space="preserve">Izrada stepenice na kanalu K1 s izljevnom građevinom na mjestu ispusta kolektora KO3 betonom klase C 30/37 u vodonepropusnoj izvedbi. Stavka obuhvaća izradu poprečnih pragova i izljevne građevine dimenzija prema projektu. Postavljaju se na podložni beton klase C12/15 debljine 10 cm. Ispred i iza stepenice kanal se oblaže kamenom u betonu debljine 20 cm (kamen veličine 10-20 cm, beton C16/20 cm d=10 cm), ukupne duljine 791 cm, visine oblaganja 140 cm (opis izvedbe u stavci 23.).
U cijeni je uključena nabava, doprema i ugradnja betona, kamena, armature i svih ostalih materijala potrebnih za dovršenje stavke, izrada i demontaža oplata i skela, svi prijevozi i prijenosi, rad na ugradbi i njezi betona i oblaganju kanala, uklanjanje oplata i otpada te čišćenje okoliša. </t>
  </si>
  <si>
    <t>Obuhvaća sav materijal, prijevoz, upotrebu opreme i rad na izradi i uređenju podloge te potpunoj izradi obloge. Izrada podloge od betona C 16/20 debljine d=10 cm, te izrada obloge kanala slaganjem lomljenog kamena debljine d=20 cm s manjom obradom veličine 10-20 cm te naknadnim  zapunjenjem sljubnica kamenom sitneži.
Stavka se odnosi na oblaganje kanala K2 na mjestu ispusta kolektora KO8 u širini 3 m te na oblaganje kanala K3 na mjestima postojećih prijelaza u širini 2 m prema situacijskom nacrtu.</t>
  </si>
  <si>
    <t>Svi elementi žičane ograde: žičana mreža, stupovi, zatezne žice, kuke za pričvršćenje i ostala oprema moraju biti zaštićeni protiv korozije toplim pocinčavanjem debljine 85 μm. Žičana ograda postavlja se u skladu s važećim hrvatskim normama koje reguliraju to područje. Montaža se vrši  na lokaciji parcele izvođenja pobošljanja tehničkih svojstava, uključivo nosive stupove, mrežu, sidra, kuke, žicu, sav okov i materijal za učvršćivanje, kao i izradu betonskih temelja klase C30/37 dimenzija 50x50x80 cm.</t>
  </si>
  <si>
    <t>Demontira se postojeća elastična odbojna ograda na lokaciji izvođenja poboljšanja tehnički svojstava (vade se i nosivi stupovi). Stavka obuhvaća demontažu odbojne ograde, odvoz i odlaganje na lokaciju privremenog odlagališta.</t>
  </si>
  <si>
    <t xml:space="preserve">Podrazumijeva iskop rova za kanalizaciju (poboljšanje tehničkih svojstava dijela kolektora KO3 i KO4, vađenje kolektora KO6 i KO7) te iskop građevinskih jama revizijskih okana. Iskop materijala uz svu potrebnu zaštitu stabilnosti rova (razupiranje, eventualno crpljenje oborinske i podzemne vode, zbijanje), guranje ili odlaganje iskopanog materijala na privremeno odlagalište, utovar i odvoz viška materijala u prijevozno sredstvo te odlaganje materijala na trajnu deponiju (udaljenost do 10 km). </t>
  </si>
  <si>
    <t xml:space="preserve">Polaganje kanalizacijskih termoplastičnih cijevi promjera DN 500 mm na pripremljenu podlogu u projektiranom nagibu za izvedbu poboljšanja kolektora KO3 i KO4, izvedbu novog kolektora KO5, te cijevi DN 200 mm izvedbu priključnih cijevi sa slivnika na okno.
Cijevi su izrađene u skladu s HRN EN 13476-1 ili jednakovrijedno i HRN EN 13476-3 ili jednakovrijedno za plastični cijevni sustav za netlačnu podzemnu odvodnju i kanalizaciju od korugiranih PE cijevi s glatkom unutrašnjom površinom koje se spajaju isključivo sa spojnicom i dvije gumene brtve ili uputama proizvođača, minimalne tjemene nosivosti SN 8. </t>
  </si>
  <si>
    <t xml:space="preserve">Obračun je po kompletu izvedenih probnih rovova. </t>
  </si>
  <si>
    <r>
      <t>Geodetsko</t>
    </r>
    <r>
      <rPr>
        <sz val="10"/>
        <rFont val="Arial"/>
        <family val="2"/>
      </rPr>
      <t xml:space="preserve"> snimanje i obilježavanje izvedenog kolektora te ucrtavanje u topografske karte i katastarske planove te izrada geodetskog elaborata izvedenog stanja.</t>
    </r>
  </si>
  <si>
    <t>2.47.</t>
  </si>
  <si>
    <t>- ručni iskop</t>
  </si>
  <si>
    <t>- strojni iskop</t>
  </si>
  <si>
    <t>Snimanje stanja saniranog cjevovoda kamerom prema kontrolnoj shemi za CCTV inspekcijske radove uz izdavanje DVD video i pismenog izvještaja. Snimanje se vrši prema HRN EN  13508-2/AC. Stavka obuhvaća sve potrebne manipulacije i radove potrebne za provedbu snimanja cjevovoda, te predaju snimka/izvješća Investitoru.</t>
  </si>
  <si>
    <t>UKUPNO VANJSKA ODVODNJA:</t>
  </si>
  <si>
    <t>UKUPNO UNUTARNJA ODVODNJA:</t>
  </si>
  <si>
    <t>Humusni materijal se nasipava u razdjelnom pojasu autoceste u sloju debljine cca 20 cm.
Stavka obuhvaća nabavu i dopremu humusnog materijala, upotrebu opreme i rad na polaganju humusa s planiranjem nagiba prema nacrtu iz projekta (nagib prema betonskoj kanalici) i zaštite travnatom vegetacijom. Humus mora biti bez korova (pirike, maslačka itd.) i drugih otpadaka.</t>
  </si>
  <si>
    <t>Bušenje prolaza ispod autoceste na trasi kolektora KO5 s ugradnjom zaštitne čelične cijevi kroz koju se provlači kanalizacijska cijev. U jediničnu cijenu uključiti pripremne radove, iskop ulazne građevne jama za bušaću garnituru, bušenje, ugradnju zaštitne cijevi, distančne prstenove, te zatrpavanje građevnih jama i uređenje terena na mjestu zahvata.
U jediničnu cijenu uključiti sav rad i materijal (nabava, doprema i ugradnja obložne cijevi) potreban za povlačenje cijevi ispod autoceste.</t>
  </si>
  <si>
    <t>Ručni iskop probnih rovova  (šliceva) radi utvrđivanja stvarnog položaja i dubina postojećih podzemnih instalacija (optičkih kablova) uz nadzor vlasnika istih. Zatrpavanje rova po utvrđivanju položaja instalacija. Eventualna zaštita ili izmicanje postojećih instalacija vrši se prema posebnim propisima i tehničkim uvjetima za odgovarajuću vrstu radova javnopravnog tijela/nadležne službe.
Točnu lokaciju, raspored i broj kontrolnih rovova odredit će nadzorni inženjer u dogovoru s projektantom i izvođačem na osnovi uvida u situacijski plan instalacija kao i temeljem dobivenih informacija od vlasnika istih. 
Iskop vršiti pažljivo ručnim iskopom kako ne bi došlo do oštećenja instalacija. Predviđena veličina iskopa 0,6x0,8x3,0 m sa zatrpavanjem. Sve kontrolne rovove i stanje na terenu upisati u građevinski dnevnik. Podatke o položaju instalacija u neposrednoj blizini trase unijeti u geodetski snimak izvedenog stanja.</t>
  </si>
  <si>
    <r>
      <t xml:space="preserve">Obračun po </t>
    </r>
    <r>
      <rPr>
        <sz val="10"/>
        <rFont val="Arial"/>
        <family val="2"/>
      </rPr>
      <t>m</t>
    </r>
    <r>
      <rPr>
        <vertAlign val="superscript"/>
        <sz val="10"/>
        <rFont val="Arial"/>
        <family val="2"/>
      </rPr>
      <t>3</t>
    </r>
    <r>
      <rPr>
        <sz val="10"/>
        <rFont val="Arial"/>
        <family val="2"/>
      </rPr>
      <t xml:space="preserve"> ugrađenog betona i šljunka</t>
    </r>
  </si>
  <si>
    <t>Čišćenje i prskanje postojećeg kolnika bitumenskom emulzijom prije ugradnje novog habajućeg sloja u količini 0,5 kg/m².</t>
  </si>
  <si>
    <t>Cijena obuhvaća glodanje (frezanje), odvoz i istovar na deponiju udaljenu do 10 km.</t>
  </si>
  <si>
    <t>Naručitelj je dužan izvršiti postavu, održavanje i uklanjanje privremene regulacije prometa.</t>
  </si>
  <si>
    <t>Za postavljanje, održavanje i uklanjanje privremene regulacije prometa Izvoditelj radova mora prethodno, temeljem predloženog dinamičkog plana radova, ishoditi suglasnost vlasnika prometnice.</t>
  </si>
  <si>
    <r>
      <t>Uspostava i održavanje bypassa radi omogućavanja izvođenja radova na poboljšanju tehničkih svojstava kanalizacijskih cijevi i revizionih okana upotrebom motornih crpki ukupnog kapaciteta 400 m</t>
    </r>
    <r>
      <rPr>
        <vertAlign val="superscript"/>
        <sz val="10"/>
        <rFont val="Arial"/>
        <family val="2"/>
        <charset val="238"/>
      </rPr>
      <t>3</t>
    </r>
    <r>
      <rPr>
        <sz val="10"/>
        <rFont val="Arial"/>
        <family val="2"/>
        <charset val="238"/>
      </rPr>
      <t>/h. Stavka se konzumira po potrebi i obračunava po realnim količinama koje odobrava nadzorni inženjer.
Obračun po satu korištenja opreme.</t>
    </r>
  </si>
  <si>
    <t>REKAPITULACIJA: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</si>
</sst>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kn&quot;_-;\-* #,##0.00\ &quot;kn&quot;_-;_-* &quot;-&quot;??\ &quot;kn&quot;_-;_-@_-"/>
    <numFmt numFmtId="43" formatCode="_-* #,##0.00\ _k_n_-;\-* #,##0.00\ _k_n_-;_-* &quot;-&quot;??\ _k_n_-;_-@_-"/>
    <numFmt numFmtId="164" formatCode="_-* #,##0.00_-;\-* #,##0.00_-;_-* &quot;-&quot;??_-;_-@_-"/>
    <numFmt numFmtId="165" formatCode="_([$€]* #,##0.00_);_([$€]* \(#,##0.00\);_([$€]* &quot;-&quot;??_);_(@_)"/>
    <numFmt numFmtId="166" formatCode="_-* #,##0.00_-;\-* #,##0.00_-;_-* \-??_-;_-@_-"/>
    <numFmt numFmtId="167" formatCode="0&quot;.&quot;"/>
    <numFmt numFmtId="168" formatCode="#,##0.00;\-#,##0.00;&quot;&quot;"/>
    <numFmt numFmtId="169" formatCode="#,##0.00\ _k_n"/>
    <numFmt numFmtId="170" formatCode="00000"/>
    <numFmt numFmtId="171" formatCode="_-* #,##0_-;\-* #,##0_-;_-* &quot;-&quot;??_-;_-@_-"/>
    <numFmt numFmtId="172" formatCode="_(* #,##0.00_);_(* \(#,##0.00\);_(* &quot;-&quot;??_);_(@_)"/>
    <numFmt numFmtId="173" formatCode="#,##0.00_ ;\-#,##0.00,"/>
    <numFmt numFmtId="174" formatCode="@\ &quot;*&quot;"/>
    <numFmt numFmtId="175" formatCode="_-* #,##0.00\ [$€-1]_-;\-* #,##0.00\ [$€-1]_-;_-* &quot;-&quot;??\ [$€-1]_-"/>
    <numFmt numFmtId="176" formatCode="_(&quot;$&quot;* #,##0.00_);_(&quot;$&quot;* \(#,##0.00\);_(&quot;$&quot;* &quot;-&quot;??_);_(@_)"/>
    <numFmt numFmtId="177" formatCode="_-* #,##0\ _$_-;\-* #,##0\ _$_-;_-* &quot;-&quot;\ _$_-;_-@_-"/>
    <numFmt numFmtId="178" formatCode="#&quot;.&quot;"/>
    <numFmt numFmtId="179" formatCode="#,##0.00_ ;\-#,##0.00\ "/>
  </numFmts>
  <fonts count="54">
    <font>
      <sz val="11"/>
      <color theme="1"/>
      <name val="Calibri"/>
      <family val="2"/>
      <charset val="238"/>
      <scheme val="minor"/>
    </font>
    <font>
      <sz val="10"/>
      <name val="Arial"/>
      <family val="2"/>
      <charset val="238"/>
    </font>
    <font>
      <sz val="10"/>
      <name val="Helv"/>
      <charset val="238"/>
    </font>
    <font>
      <sz val="11"/>
      <name val="Arial CE"/>
      <charset val="238"/>
    </font>
    <font>
      <b/>
      <sz val="10"/>
      <name val="Arial"/>
      <family val="2"/>
      <charset val="238"/>
    </font>
    <font>
      <sz val="10"/>
      <name val="Arial"/>
      <family val="2"/>
      <charset val="238"/>
    </font>
    <font>
      <vertAlign val="superscript"/>
      <sz val="10"/>
      <name val="Arial"/>
      <family val="2"/>
      <charset val="238"/>
    </font>
    <font>
      <sz val="10"/>
      <color rgb="FFFF0000"/>
      <name val="Arial"/>
      <family val="2"/>
      <charset val="238"/>
    </font>
    <font>
      <sz val="10"/>
      <name val="Helv"/>
    </font>
    <font>
      <sz val="11"/>
      <color theme="1"/>
      <name val="Arial"/>
      <family val="2"/>
      <charset val="238"/>
    </font>
    <font>
      <b/>
      <sz val="11"/>
      <color theme="1"/>
      <name val="Arial"/>
      <family val="2"/>
      <charset val="238"/>
    </font>
    <font>
      <sz val="10"/>
      <color theme="1"/>
      <name val="Arial"/>
      <family val="2"/>
      <charset val="238"/>
    </font>
    <font>
      <sz val="10"/>
      <name val="Arial"/>
      <family val="2"/>
    </font>
    <font>
      <vertAlign val="superscript"/>
      <sz val="10"/>
      <name val="Arial"/>
      <family val="2"/>
    </font>
    <font>
      <sz val="10"/>
      <name val="Trebuchet MS"/>
      <family val="2"/>
      <charset val="238"/>
    </font>
    <font>
      <sz val="11"/>
      <color theme="1"/>
      <name val="Calibri"/>
      <family val="2"/>
      <charset val="238"/>
      <scheme val="minor"/>
    </font>
    <font>
      <sz val="10"/>
      <name val="Calibri"/>
      <family val="2"/>
      <charset val="238"/>
    </font>
    <font>
      <sz val="11"/>
      <name val="Calibri"/>
      <family val="2"/>
      <charset val="238"/>
    </font>
    <font>
      <sz val="10"/>
      <name val="Arial CE"/>
      <charset val="238"/>
    </font>
    <font>
      <sz val="11"/>
      <name val="Arial"/>
      <family val="2"/>
      <charset val="238"/>
    </font>
    <font>
      <sz val="12"/>
      <name val="YU Swiss"/>
    </font>
    <font>
      <sz val="10"/>
      <name val="Calibri"/>
      <family val="2"/>
    </font>
    <font>
      <sz val="11"/>
      <color indexed="8"/>
      <name val="Calibri"/>
      <family val="2"/>
      <charset val="238"/>
    </font>
    <font>
      <sz val="10"/>
      <name val="Helv"/>
      <charset val="204"/>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u/>
      <sz val="10"/>
      <name val="Arial"/>
      <family val="2"/>
    </font>
    <font>
      <sz val="11"/>
      <color indexed="60"/>
      <name val="Calibri"/>
      <family val="2"/>
      <charset val="238"/>
    </font>
    <font>
      <sz val="12"/>
      <name val="HRHelvetica"/>
    </font>
    <font>
      <sz val="11"/>
      <color indexed="10"/>
      <name val="Calibri"/>
      <family val="2"/>
      <charset val="238"/>
    </font>
    <font>
      <b/>
      <sz val="18"/>
      <color indexed="56"/>
      <name val="Cambria"/>
      <family val="2"/>
      <charset val="238"/>
    </font>
    <font>
      <b/>
      <sz val="11"/>
      <color indexed="8"/>
      <name val="Calibri"/>
      <family val="2"/>
      <charset val="238"/>
    </font>
    <font>
      <sz val="11"/>
      <color theme="1"/>
      <name val="Calibri"/>
      <family val="2"/>
      <scheme val="minor"/>
    </font>
    <font>
      <b/>
      <sz val="10"/>
      <color rgb="FFFF0000"/>
      <name val="Arial"/>
      <family val="2"/>
      <charset val="238"/>
    </font>
    <font>
      <sz val="11"/>
      <color rgb="FFFF0000"/>
      <name val="Arial"/>
      <family val="2"/>
      <charset val="238"/>
    </font>
    <font>
      <b/>
      <sz val="11"/>
      <color rgb="FFFF0000"/>
      <name val="Arial"/>
      <family val="2"/>
      <charset val="238"/>
    </font>
    <font>
      <u/>
      <sz val="10"/>
      <name val="Arial"/>
      <family val="2"/>
      <charset val="238"/>
    </font>
    <font>
      <b/>
      <sz val="10"/>
      <color theme="1"/>
      <name val="Arial"/>
      <family val="2"/>
      <charset val="238"/>
    </font>
    <font>
      <sz val="11"/>
      <name val="Arial"/>
      <family val="2"/>
    </font>
    <font>
      <sz val="9"/>
      <color theme="1"/>
      <name val="Arial"/>
      <family val="2"/>
      <charset val="238"/>
    </font>
    <font>
      <sz val="12"/>
      <color theme="1"/>
      <name val="Calibri"/>
      <family val="2"/>
      <charset val="238"/>
      <scheme val="minor"/>
    </font>
    <font>
      <b/>
      <sz val="12"/>
      <name val="Arial"/>
      <family val="2"/>
      <charset val="238"/>
    </font>
    <font>
      <sz val="12"/>
      <name val="Arial"/>
      <family val="2"/>
      <charset val="238"/>
    </font>
    <font>
      <sz val="12"/>
      <color theme="1"/>
      <name val="Arial"/>
      <family val="2"/>
      <charset val="238"/>
    </font>
  </fonts>
  <fills count="29">
    <fill>
      <patternFill patternType="none"/>
    </fill>
    <fill>
      <patternFill patternType="gray125"/>
    </fill>
    <fill>
      <patternFill patternType="solid">
        <fgColor indexed="27"/>
        <bgColor indexed="41"/>
      </patternFill>
    </fill>
    <fill>
      <patternFill patternType="solid">
        <fgColor theme="0" tint="-0.14999847407452621"/>
        <bgColor indexed="64"/>
      </patternFill>
    </fill>
    <fill>
      <patternFill patternType="solid">
        <fgColor theme="8"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theme="0" tint="-4.9989318521683403E-2"/>
        <bgColor indexed="64"/>
      </patternFill>
    </fill>
  </fills>
  <borders count="20">
    <border>
      <left/>
      <right/>
      <top/>
      <bottom/>
      <diagonal/>
    </border>
    <border>
      <left/>
      <right/>
      <top style="hair">
        <color indexed="8"/>
      </top>
      <bottom style="hair">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89">
    <xf numFmtId="0" fontId="0" fillId="0" borderId="0"/>
    <xf numFmtId="0" fontId="1" fillId="0" borderId="0"/>
    <xf numFmtId="164" fontId="3"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0" fontId="3" fillId="0" borderId="0"/>
    <xf numFmtId="0" fontId="1" fillId="0" borderId="0"/>
    <xf numFmtId="0" fontId="2" fillId="0" borderId="0"/>
    <xf numFmtId="166" fontId="4" fillId="2" borderId="1">
      <alignment vertical="center"/>
    </xf>
    <xf numFmtId="43" fontId="5" fillId="0" borderId="0" applyFont="0" applyFill="0" applyBorder="0" applyAlignment="0" applyProtection="0"/>
    <xf numFmtId="0" fontId="2" fillId="0" borderId="0"/>
    <xf numFmtId="0" fontId="8" fillId="0" borderId="0"/>
    <xf numFmtId="0" fontId="5" fillId="0" borderId="0"/>
    <xf numFmtId="0" fontId="5" fillId="0" borderId="0" applyNumberFormat="0" applyFont="0" applyFill="0" applyBorder="0" applyAlignment="0" applyProtection="0">
      <alignment vertical="top"/>
    </xf>
    <xf numFmtId="43" fontId="15" fillId="0" borderId="0" applyFont="0" applyFill="0" applyBorder="0" applyAlignment="0" applyProtection="0"/>
    <xf numFmtId="0" fontId="3" fillId="0" borderId="0"/>
    <xf numFmtId="164" fontId="3" fillId="0" borderId="0" applyFont="0" applyFill="0" applyBorder="0" applyAlignment="0" applyProtection="0"/>
    <xf numFmtId="0" fontId="12" fillId="0" borderId="0"/>
    <xf numFmtId="164" fontId="12" fillId="0" borderId="0" applyFont="0" applyFill="0" applyBorder="0" applyAlignment="0" applyProtection="0"/>
    <xf numFmtId="0" fontId="20" fillId="0" borderId="0"/>
    <xf numFmtId="0" fontId="23" fillId="0" borderId="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15" fillId="4"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4" fillId="15"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2" borderId="0" applyNumberFormat="0" applyBorder="0" applyAlignment="0" applyProtection="0"/>
    <xf numFmtId="0" fontId="25" fillId="6" borderId="0" applyNumberFormat="0" applyBorder="0" applyAlignment="0" applyProtection="0"/>
    <xf numFmtId="0" fontId="1" fillId="23" borderId="6" applyNumberFormat="0" applyFont="0" applyAlignment="0" applyProtection="0"/>
    <xf numFmtId="0" fontId="26" fillId="24" borderId="7" applyNumberFormat="0" applyAlignment="0" applyProtection="0"/>
    <xf numFmtId="0" fontId="27" fillId="25" borderId="8" applyNumberFormat="0" applyAlignment="0" applyProtection="0"/>
    <xf numFmtId="172" fontId="12" fillId="0" borderId="0" applyFont="0" applyFill="0" applyBorder="0" applyAlignment="0" applyProtection="0"/>
    <xf numFmtId="164"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4" fontId="1" fillId="0" borderId="0" applyFont="0" applyFill="0" applyBorder="0" applyAlignment="0" applyProtection="0"/>
    <xf numFmtId="0" fontId="28" fillId="7" borderId="0" applyNumberFormat="0" applyBorder="0" applyAlignment="0" applyProtection="0"/>
    <xf numFmtId="175" fontId="3" fillId="0" borderId="0" applyFont="0" applyFill="0" applyBorder="0" applyAlignment="0" applyProtection="0"/>
    <xf numFmtId="0" fontId="29"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30" fillId="0" borderId="9" applyNumberFormat="0" applyFill="0" applyAlignment="0" applyProtection="0"/>
    <xf numFmtId="0" fontId="31" fillId="0" borderId="10" applyNumberFormat="0" applyFill="0" applyAlignment="0" applyProtection="0"/>
    <xf numFmtId="0" fontId="32" fillId="0" borderId="11" applyNumberFormat="0" applyFill="0" applyAlignment="0" applyProtection="0"/>
    <xf numFmtId="0" fontId="32" fillId="0" borderId="0" applyNumberFormat="0" applyFill="0" applyBorder="0" applyAlignment="0" applyProtection="0"/>
    <xf numFmtId="0" fontId="33" fillId="10" borderId="7" applyNumberFormat="0" applyAlignment="0" applyProtection="0"/>
    <xf numFmtId="0" fontId="34" fillId="24" borderId="12" applyNumberFormat="0" applyAlignment="0" applyProtection="0"/>
    <xf numFmtId="0" fontId="35" fillId="0" borderId="13" applyNumberFormat="0" applyFill="0" applyAlignment="0" applyProtection="0"/>
    <xf numFmtId="174" fontId="36" fillId="26" borderId="5">
      <alignment horizontal="left" vertical="center"/>
    </xf>
    <xf numFmtId="0" fontId="37" fillId="27" borderId="0" applyNumberFormat="0" applyBorder="0" applyAlignment="0" applyProtection="0"/>
    <xf numFmtId="0" fontId="3" fillId="0" borderId="0"/>
    <xf numFmtId="0" fontId="1" fillId="0" borderId="0"/>
    <xf numFmtId="0" fontId="1" fillId="0" borderId="0"/>
    <xf numFmtId="0" fontId="1" fillId="0" borderId="0"/>
    <xf numFmtId="0" fontId="15" fillId="0" borderId="0"/>
    <xf numFmtId="0" fontId="1" fillId="0" borderId="0"/>
    <xf numFmtId="0" fontId="22" fillId="0" borderId="0"/>
    <xf numFmtId="0" fontId="15" fillId="0" borderId="0"/>
    <xf numFmtId="0" fontId="15" fillId="0" borderId="0"/>
    <xf numFmtId="0" fontId="1" fillId="0" borderId="0"/>
    <xf numFmtId="0" fontId="1" fillId="0" borderId="0"/>
    <xf numFmtId="0" fontId="1" fillId="0" borderId="0"/>
    <xf numFmtId="0" fontId="12" fillId="23" borderId="6" applyNumberFormat="0" applyFont="0" applyAlignment="0" applyProtection="0"/>
    <xf numFmtId="0" fontId="1" fillId="23" borderId="6" applyNumberFormat="0" applyFont="0" applyAlignment="0" applyProtection="0"/>
    <xf numFmtId="0" fontId="1" fillId="23" borderId="6" applyNumberFormat="0" applyFont="0" applyAlignment="0" applyProtection="0"/>
    <xf numFmtId="0" fontId="1" fillId="23" borderId="6" applyNumberFormat="0" applyFont="0" applyAlignment="0" applyProtection="0"/>
    <xf numFmtId="0" fontId="1" fillId="0" borderId="0"/>
    <xf numFmtId="0" fontId="1" fillId="0" borderId="0"/>
    <xf numFmtId="0" fontId="38" fillId="0" borderId="0"/>
    <xf numFmtId="0" fontId="1" fillId="0" borderId="0"/>
    <xf numFmtId="0" fontId="1" fillId="0" borderId="0"/>
    <xf numFmtId="0" fontId="1" fillId="0" borderId="0"/>
    <xf numFmtId="0" fontId="3" fillId="0" borderId="0"/>
    <xf numFmtId="0" fontId="15" fillId="0" borderId="0"/>
    <xf numFmtId="0" fontId="15" fillId="0" borderId="0"/>
    <xf numFmtId="0" fontId="22" fillId="0" borderId="0"/>
    <xf numFmtId="0" fontId="1" fillId="0" borderId="0"/>
    <xf numFmtId="0" fontId="1" fillId="0" borderId="0"/>
    <xf numFmtId="0" fontId="1" fillId="0" borderId="0"/>
    <xf numFmtId="0" fontId="1" fillId="0" borderId="0"/>
    <xf numFmtId="0" fontId="42" fillId="0" borderId="0"/>
    <xf numFmtId="0" fontId="1" fillId="0" borderId="0"/>
    <xf numFmtId="0" fontId="34" fillId="24" borderId="12" applyNumberFormat="0" applyAlignment="0" applyProtection="0"/>
    <xf numFmtId="0" fontId="34" fillId="24" borderId="12" applyNumberFormat="0" applyAlignment="0" applyProtection="0"/>
    <xf numFmtId="9" fontId="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0" fontId="23" fillId="0" borderId="0"/>
    <xf numFmtId="0" fontId="2" fillId="0" borderId="0"/>
    <xf numFmtId="0" fontId="23" fillId="0" borderId="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14" applyNumberFormat="0" applyFill="0" applyAlignment="0" applyProtection="0"/>
    <xf numFmtId="173" fontId="4" fillId="2" borderId="1">
      <alignment vertical="center"/>
    </xf>
    <xf numFmtId="177" fontId="4" fillId="2" borderId="1">
      <alignment vertical="center"/>
    </xf>
    <xf numFmtId="176" fontId="1" fillId="0" borderId="0" applyFont="0" applyFill="0" applyBorder="0" applyAlignment="0" applyProtection="0"/>
    <xf numFmtId="176" fontId="1"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9" fillId="0" borderId="0">
      <protection locked="0"/>
    </xf>
    <xf numFmtId="172" fontId="1" fillId="0" borderId="0" applyFont="0" applyFill="0" applyBorder="0" applyAlignment="0" applyProtection="0"/>
    <xf numFmtId="164"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4"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2" fillId="0" borderId="0"/>
    <xf numFmtId="43" fontId="1" fillId="0" borderId="0" applyFont="0" applyFill="0" applyBorder="0" applyAlignment="0" applyProtection="0"/>
    <xf numFmtId="0" fontId="1" fillId="0" borderId="0" applyNumberFormat="0" applyFont="0" applyFill="0" applyBorder="0" applyAlignment="0" applyProtection="0">
      <alignment vertical="top"/>
    </xf>
    <xf numFmtId="0" fontId="12" fillId="0" borderId="0"/>
    <xf numFmtId="164" fontId="1" fillId="0" borderId="0" applyFont="0" applyFill="0" applyBorder="0" applyAlignment="0" applyProtection="0"/>
    <xf numFmtId="0" fontId="15" fillId="0" borderId="0"/>
  </cellStyleXfs>
  <cellXfs count="314">
    <xf numFmtId="0" fontId="0" fillId="0" borderId="0" xfId="0"/>
    <xf numFmtId="2" fontId="7" fillId="0" borderId="0" xfId="5" applyNumberFormat="1" applyFont="1" applyFill="1" applyBorder="1" applyAlignment="1">
      <alignment horizontal="center"/>
    </xf>
    <xf numFmtId="168" fontId="7" fillId="0" borderId="0" xfId="2" applyNumberFormat="1" applyFont="1" applyFill="1" applyBorder="1" applyAlignment="1">
      <alignment horizontal="right" shrinkToFit="1"/>
    </xf>
    <xf numFmtId="0" fontId="5" fillId="0" borderId="0" xfId="1" applyFont="1" applyFill="1" applyBorder="1" applyAlignment="1">
      <alignment horizontal="justify" vertical="top" wrapText="1"/>
    </xf>
    <xf numFmtId="49" fontId="7" fillId="0" borderId="0" xfId="5" applyNumberFormat="1" applyFont="1" applyFill="1" applyBorder="1" applyAlignment="1">
      <alignment horizontal="justify" vertical="top" wrapText="1"/>
    </xf>
    <xf numFmtId="0" fontId="5" fillId="0" borderId="0" xfId="5" applyNumberFormat="1" applyFont="1" applyFill="1" applyBorder="1" applyAlignment="1">
      <alignment horizontal="justify" vertical="center" wrapText="1"/>
    </xf>
    <xf numFmtId="49" fontId="5" fillId="0" borderId="0" xfId="5" applyNumberFormat="1" applyFont="1" applyFill="1" applyBorder="1" applyAlignment="1">
      <alignment horizontal="justify" vertical="top" wrapText="1"/>
    </xf>
    <xf numFmtId="2" fontId="12" fillId="0" borderId="0" xfId="5" applyNumberFormat="1" applyFont="1" applyFill="1" applyBorder="1" applyAlignment="1">
      <alignment horizontal="center"/>
    </xf>
    <xf numFmtId="2" fontId="5" fillId="0" borderId="0" xfId="5" applyNumberFormat="1" applyFont="1" applyFill="1" applyBorder="1" applyAlignment="1">
      <alignment horizontal="center"/>
    </xf>
    <xf numFmtId="0" fontId="12" fillId="0" borderId="0" xfId="12" applyFont="1" applyFill="1" applyAlignment="1">
      <alignment horizontal="justify" vertical="top" wrapText="1"/>
    </xf>
    <xf numFmtId="167" fontId="5" fillId="0" borderId="0" xfId="5" applyNumberFormat="1" applyFont="1" applyFill="1" applyBorder="1" applyAlignment="1">
      <alignment horizontal="center" vertical="top" shrinkToFit="1"/>
    </xf>
    <xf numFmtId="168" fontId="5" fillId="0" borderId="0" xfId="2" applyNumberFormat="1" applyFont="1" applyFill="1" applyBorder="1" applyAlignment="1">
      <alignment horizontal="right" shrinkToFit="1"/>
    </xf>
    <xf numFmtId="168" fontId="1" fillId="0" borderId="0" xfId="2" applyNumberFormat="1" applyFont="1" applyFill="1" applyBorder="1" applyAlignment="1" applyProtection="1">
      <alignment horizontal="center" shrinkToFit="1"/>
      <protection locked="0"/>
    </xf>
    <xf numFmtId="170" fontId="1" fillId="0" borderId="0" xfId="0" applyNumberFormat="1" applyFont="1" applyFill="1" applyBorder="1" applyAlignment="1">
      <alignment horizontal="left" vertical="top" wrapText="1"/>
    </xf>
    <xf numFmtId="43" fontId="1" fillId="0" borderId="0" xfId="14" applyFont="1" applyFill="1" applyBorder="1" applyAlignment="1">
      <alignment horizontal="right" vertical="top"/>
    </xf>
    <xf numFmtId="49" fontId="17" fillId="0" borderId="0" xfId="0" applyNumberFormat="1" applyFont="1" applyBorder="1" applyAlignment="1" applyProtection="1">
      <alignment horizontal="center" vertical="top"/>
    </xf>
    <xf numFmtId="2" fontId="1" fillId="0" borderId="0" xfId="5" applyNumberFormat="1" applyFont="1" applyFill="1" applyBorder="1" applyAlignment="1">
      <alignment horizontal="left"/>
    </xf>
    <xf numFmtId="0" fontId="1" fillId="0" borderId="0" xfId="19" applyFont="1" applyFill="1" applyBorder="1" applyAlignment="1">
      <alignment horizontal="center" vertical="center"/>
    </xf>
    <xf numFmtId="0" fontId="1" fillId="0" borderId="0" xfId="12" applyFont="1" applyFill="1" applyAlignment="1">
      <alignment horizontal="justify" vertical="top" wrapText="1"/>
    </xf>
    <xf numFmtId="0" fontId="1" fillId="0" borderId="0" xfId="5" applyNumberFormat="1" applyFont="1" applyFill="1" applyBorder="1" applyAlignment="1">
      <alignment horizontal="justify" vertical="center" wrapText="1"/>
    </xf>
    <xf numFmtId="49" fontId="1" fillId="0" borderId="0" xfId="17" applyNumberFormat="1" applyFont="1" applyFill="1" applyBorder="1" applyAlignment="1">
      <alignment horizontal="justify" vertical="top" wrapText="1"/>
    </xf>
    <xf numFmtId="0" fontId="1" fillId="0" borderId="0" xfId="1" applyFont="1" applyFill="1" applyBorder="1" applyAlignment="1">
      <alignment horizontal="justify" vertical="top" wrapText="1"/>
    </xf>
    <xf numFmtId="0" fontId="1" fillId="0" borderId="0" xfId="5" applyNumberFormat="1" applyFont="1" applyFill="1" applyBorder="1" applyAlignment="1">
      <alignment horizontal="justify" vertical="top" wrapText="1"/>
    </xf>
    <xf numFmtId="49" fontId="1" fillId="0" borderId="0" xfId="5" applyNumberFormat="1" applyFont="1" applyFill="1" applyBorder="1" applyAlignment="1">
      <alignment horizontal="justify" vertical="top" wrapText="1"/>
    </xf>
    <xf numFmtId="2" fontId="1" fillId="0" borderId="0" xfId="5" applyNumberFormat="1" applyFont="1" applyFill="1" applyBorder="1" applyAlignment="1">
      <alignment horizontal="center"/>
    </xf>
    <xf numFmtId="167" fontId="1" fillId="0" borderId="0" xfId="5" applyNumberFormat="1" applyFont="1" applyFill="1" applyBorder="1" applyAlignment="1">
      <alignment horizontal="center" vertical="top" shrinkToFit="1"/>
    </xf>
    <xf numFmtId="168" fontId="7" fillId="0" borderId="0" xfId="2" applyNumberFormat="1" applyFont="1" applyFill="1" applyBorder="1" applyAlignment="1" applyProtection="1">
      <alignment horizontal="right" shrinkToFit="1"/>
      <protection locked="0"/>
    </xf>
    <xf numFmtId="168" fontId="7" fillId="0" borderId="0" xfId="5" applyNumberFormat="1" applyFont="1" applyFill="1" applyBorder="1" applyAlignment="1">
      <alignment horizontal="right"/>
    </xf>
    <xf numFmtId="168" fontId="5" fillId="0" borderId="0" xfId="5" applyNumberFormat="1" applyFont="1" applyFill="1" applyBorder="1" applyAlignment="1">
      <alignment horizontal="right"/>
    </xf>
    <xf numFmtId="168" fontId="1" fillId="0" borderId="0" xfId="2" applyNumberFormat="1" applyFont="1" applyFill="1" applyBorder="1" applyAlignment="1" applyProtection="1">
      <alignment horizontal="right" shrinkToFit="1"/>
      <protection locked="0"/>
    </xf>
    <xf numFmtId="49" fontId="7" fillId="0" borderId="0" xfId="5" applyNumberFormat="1" applyFont="1" applyFill="1" applyBorder="1" applyAlignment="1">
      <alignment horizontal="right" wrapText="1"/>
    </xf>
    <xf numFmtId="2" fontId="7" fillId="0" borderId="0" xfId="2" applyNumberFormat="1" applyFont="1" applyFill="1" applyBorder="1" applyAlignment="1" applyProtection="1">
      <alignment horizontal="right" shrinkToFit="1"/>
      <protection locked="0"/>
    </xf>
    <xf numFmtId="2" fontId="7" fillId="0" borderId="0" xfId="5" applyNumberFormat="1" applyFont="1" applyFill="1" applyBorder="1" applyAlignment="1" applyProtection="1">
      <alignment horizontal="right"/>
      <protection locked="0"/>
    </xf>
    <xf numFmtId="2" fontId="1" fillId="0" borderId="0" xfId="5" applyNumberFormat="1" applyFont="1" applyFill="1" applyBorder="1" applyAlignment="1" applyProtection="1">
      <alignment horizontal="right"/>
      <protection locked="0"/>
    </xf>
    <xf numFmtId="2" fontId="7" fillId="0" borderId="0" xfId="19" applyNumberFormat="1" applyFont="1" applyFill="1" applyBorder="1" applyAlignment="1">
      <alignment horizontal="right"/>
    </xf>
    <xf numFmtId="178" fontId="1" fillId="0" borderId="0" xfId="0" applyNumberFormat="1" applyFont="1" applyFill="1" applyBorder="1" applyAlignment="1" applyProtection="1">
      <alignment horizontal="center" vertical="top" wrapText="1"/>
    </xf>
    <xf numFmtId="167" fontId="4" fillId="0" borderId="0" xfId="6" applyNumberFormat="1" applyFont="1" applyFill="1" applyBorder="1" applyAlignment="1">
      <alignment horizontal="center" vertical="center" wrapText="1"/>
    </xf>
    <xf numFmtId="0" fontId="4" fillId="0" borderId="0" xfId="6" applyNumberFormat="1" applyFont="1" applyFill="1" applyBorder="1" applyAlignment="1">
      <alignment horizontal="center" vertical="center" wrapText="1"/>
    </xf>
    <xf numFmtId="0" fontId="4" fillId="0" borderId="0" xfId="6" applyFont="1" applyFill="1" applyBorder="1" applyAlignment="1">
      <alignment horizontal="center" vertical="center" wrapText="1"/>
    </xf>
    <xf numFmtId="168" fontId="4" fillId="0" borderId="0" xfId="3" applyNumberFormat="1" applyFont="1" applyFill="1" applyBorder="1" applyAlignment="1">
      <alignment horizontal="center" vertical="center" wrapText="1"/>
    </xf>
    <xf numFmtId="0" fontId="9" fillId="0" borderId="0" xfId="0" applyFont="1" applyFill="1"/>
    <xf numFmtId="168" fontId="1" fillId="0" borderId="0" xfId="2" applyNumberFormat="1" applyFont="1" applyFill="1" applyBorder="1" applyAlignment="1">
      <alignment horizontal="right" shrinkToFit="1"/>
    </xf>
    <xf numFmtId="167" fontId="12" fillId="0" borderId="0" xfId="5" applyNumberFormat="1" applyFont="1" applyFill="1" applyBorder="1" applyAlignment="1">
      <alignment horizontal="center" vertical="top" shrinkToFit="1"/>
    </xf>
    <xf numFmtId="2" fontId="12" fillId="0" borderId="0" xfId="5" applyNumberFormat="1" applyFont="1" applyFill="1" applyBorder="1" applyAlignment="1">
      <alignment horizontal="center" vertical="top"/>
    </xf>
    <xf numFmtId="168" fontId="12" fillId="0" borderId="0" xfId="2" applyNumberFormat="1" applyFont="1" applyFill="1" applyBorder="1" applyAlignment="1" applyProtection="1">
      <alignment horizontal="center" vertical="top" shrinkToFit="1"/>
      <protection locked="0"/>
    </xf>
    <xf numFmtId="168" fontId="12" fillId="0" borderId="0" xfId="2" applyNumberFormat="1" applyFont="1" applyFill="1" applyBorder="1" applyAlignment="1">
      <alignment horizontal="right" vertical="top" shrinkToFit="1"/>
    </xf>
    <xf numFmtId="167" fontId="12" fillId="0" borderId="0" xfId="5" applyNumberFormat="1" applyFont="1" applyFill="1" applyBorder="1" applyAlignment="1">
      <alignment horizontal="center" shrinkToFit="1"/>
    </xf>
    <xf numFmtId="168" fontId="12" fillId="0" borderId="0" xfId="2" applyNumberFormat="1" applyFont="1" applyFill="1" applyBorder="1" applyAlignment="1">
      <alignment horizontal="right" shrinkToFit="1"/>
    </xf>
    <xf numFmtId="0" fontId="12" fillId="0" borderId="0" xfId="1" applyFont="1" applyFill="1" applyBorder="1" applyAlignment="1">
      <alignment horizontal="justify" wrapText="1"/>
    </xf>
    <xf numFmtId="0" fontId="12" fillId="0" borderId="0" xfId="1" quotePrefix="1" applyFont="1" applyFill="1" applyBorder="1" applyAlignment="1">
      <alignment horizontal="justify" wrapText="1"/>
    </xf>
    <xf numFmtId="0" fontId="1" fillId="0" borderId="0" xfId="114" applyNumberFormat="1" applyFont="1" applyFill="1" applyBorder="1" applyAlignment="1" applyProtection="1">
      <alignment horizontal="justify" vertical="top" wrapText="1"/>
    </xf>
    <xf numFmtId="0" fontId="1" fillId="0" borderId="0" xfId="0" applyNumberFormat="1" applyFont="1" applyFill="1" applyBorder="1" applyAlignment="1" applyProtection="1">
      <alignment horizontal="justify" vertical="top" wrapText="1"/>
    </xf>
    <xf numFmtId="178" fontId="1" fillId="0" borderId="0" xfId="0" applyNumberFormat="1" applyFont="1" applyFill="1" applyBorder="1" applyAlignment="1" applyProtection="1">
      <alignment horizontal="center" vertical="top"/>
    </xf>
    <xf numFmtId="178" fontId="4" fillId="0" borderId="0" xfId="0" applyNumberFormat="1" applyFont="1" applyFill="1" applyBorder="1" applyAlignment="1" applyProtection="1">
      <alignment horizontal="center" vertical="top"/>
    </xf>
    <xf numFmtId="178" fontId="1" fillId="0" borderId="0" xfId="114" applyNumberFormat="1" applyFont="1" applyFill="1" applyBorder="1" applyAlignment="1" applyProtection="1">
      <alignment horizontal="center" vertical="top"/>
    </xf>
    <xf numFmtId="0" fontId="12" fillId="0" borderId="0" xfId="0" applyFont="1" applyFill="1" applyAlignment="1"/>
    <xf numFmtId="0" fontId="12" fillId="0" borderId="0" xfId="0" applyFont="1" applyFill="1" applyAlignment="1">
      <alignment horizontal="right"/>
    </xf>
    <xf numFmtId="0" fontId="9" fillId="0" borderId="0" xfId="0" applyFont="1" applyFill="1" applyAlignment="1">
      <alignment vertical="top"/>
    </xf>
    <xf numFmtId="0" fontId="9" fillId="0" borderId="0" xfId="0" applyFont="1" applyFill="1" applyAlignment="1"/>
    <xf numFmtId="0" fontId="14" fillId="0" borderId="0" xfId="0" applyFont="1" applyFill="1" applyAlignment="1"/>
    <xf numFmtId="178" fontId="4" fillId="0" borderId="0" xfId="114" applyNumberFormat="1" applyFont="1" applyFill="1" applyBorder="1" applyAlignment="1" applyProtection="1">
      <alignment horizontal="center" vertical="top"/>
    </xf>
    <xf numFmtId="49" fontId="1" fillId="0" borderId="0" xfId="0" applyNumberFormat="1" applyFont="1" applyFill="1" applyBorder="1" applyAlignment="1" applyProtection="1">
      <alignment horizontal="center" vertical="top"/>
    </xf>
    <xf numFmtId="168" fontId="12" fillId="0" borderId="0" xfId="2" applyNumberFormat="1" applyFont="1" applyFill="1" applyBorder="1" applyAlignment="1" applyProtection="1">
      <alignment horizontal="right" vertical="top" shrinkToFit="1"/>
      <protection locked="0"/>
    </xf>
    <xf numFmtId="168" fontId="12" fillId="0" borderId="0" xfId="2" applyNumberFormat="1" applyFont="1" applyFill="1" applyBorder="1" applyAlignment="1" applyProtection="1">
      <alignment horizontal="right" shrinkToFit="1"/>
      <protection locked="0"/>
    </xf>
    <xf numFmtId="168" fontId="5" fillId="0" borderId="0" xfId="2" applyNumberFormat="1" applyFont="1" applyFill="1" applyBorder="1" applyAlignment="1" applyProtection="1">
      <alignment horizontal="right" shrinkToFit="1"/>
      <protection locked="0"/>
    </xf>
    <xf numFmtId="0" fontId="12" fillId="0" borderId="0" xfId="0" applyFont="1" applyFill="1" applyBorder="1" applyAlignment="1">
      <alignment horizontal="center"/>
    </xf>
    <xf numFmtId="0" fontId="12" fillId="0" borderId="0" xfId="1" applyFont="1" applyFill="1" applyBorder="1" applyAlignment="1">
      <alignment horizontal="left" vertical="top" wrapText="1"/>
    </xf>
    <xf numFmtId="0" fontId="12" fillId="0" borderId="0" xfId="1" applyFont="1" applyFill="1" applyBorder="1" applyAlignment="1">
      <alignment horizontal="right" vertical="top" wrapText="1"/>
    </xf>
    <xf numFmtId="0" fontId="12" fillId="0" borderId="0" xfId="1" applyFont="1" applyFill="1" applyBorder="1" applyAlignment="1">
      <alignment horizontal="left" wrapText="1"/>
    </xf>
    <xf numFmtId="0" fontId="12" fillId="0" borderId="0" xfId="1" applyFont="1" applyFill="1" applyBorder="1" applyAlignment="1">
      <alignment horizontal="right" wrapText="1"/>
    </xf>
    <xf numFmtId="0" fontId="12" fillId="0" borderId="0" xfId="0" applyFont="1" applyFill="1" applyBorder="1" applyAlignment="1">
      <alignment horizontal="center" vertical="top"/>
    </xf>
    <xf numFmtId="171" fontId="12" fillId="0" borderId="0" xfId="14" applyNumberFormat="1" applyFont="1" applyFill="1" applyBorder="1" applyAlignment="1">
      <alignment horizontal="right" vertical="top"/>
    </xf>
    <xf numFmtId="0" fontId="1" fillId="0" borderId="0" xfId="186" applyNumberFormat="1" applyFont="1" applyFill="1" applyBorder="1" applyAlignment="1">
      <alignment horizontal="justify" vertical="top" wrapText="1"/>
    </xf>
    <xf numFmtId="2" fontId="4" fillId="0" borderId="0" xfId="18" applyNumberFormat="1" applyFont="1" applyFill="1" applyBorder="1" applyAlignment="1">
      <alignment vertical="center"/>
    </xf>
    <xf numFmtId="164" fontId="4" fillId="0" borderId="0" xfId="18" applyFont="1" applyFill="1" applyBorder="1" applyAlignment="1">
      <alignment horizontal="right" vertical="center"/>
    </xf>
    <xf numFmtId="164" fontId="1" fillId="0" borderId="0" xfId="18" applyFont="1" applyFill="1" applyBorder="1" applyAlignment="1">
      <alignment horizontal="right" vertical="center"/>
    </xf>
    <xf numFmtId="2" fontId="1" fillId="0" borderId="0" xfId="5" applyNumberFormat="1" applyFont="1" applyFill="1" applyBorder="1" applyAlignment="1">
      <alignment horizontal="center" vertical="center"/>
    </xf>
    <xf numFmtId="168" fontId="1" fillId="0" borderId="0" xfId="2" applyNumberFormat="1" applyFont="1" applyFill="1" applyBorder="1" applyAlignment="1">
      <alignment horizontal="center" vertical="center" shrinkToFit="1"/>
    </xf>
    <xf numFmtId="0" fontId="12" fillId="0" borderId="0" xfId="116" applyFont="1" applyFill="1" applyBorder="1" applyAlignment="1" applyProtection="1">
      <alignment horizontal="right" vertical="top" wrapText="1"/>
      <protection locked="0"/>
    </xf>
    <xf numFmtId="0" fontId="12" fillId="0" borderId="0" xfId="116" applyFont="1" applyFill="1" applyBorder="1" applyAlignment="1" applyProtection="1">
      <alignment horizontal="right" wrapText="1"/>
      <protection locked="0"/>
    </xf>
    <xf numFmtId="49" fontId="12" fillId="0" borderId="0" xfId="0" applyNumberFormat="1" applyFont="1" applyFill="1" applyBorder="1" applyAlignment="1">
      <alignment horizontal="justify" vertical="top" wrapText="1"/>
    </xf>
    <xf numFmtId="169" fontId="1" fillId="0" borderId="0" xfId="116" applyNumberFormat="1" applyFont="1" applyFill="1" applyAlignment="1">
      <alignment horizontal="right" wrapText="1"/>
    </xf>
    <xf numFmtId="0" fontId="1" fillId="0" borderId="0" xfId="1" applyFont="1"/>
    <xf numFmtId="0" fontId="4" fillId="0" borderId="0" xfId="1" applyFont="1"/>
    <xf numFmtId="2" fontId="1" fillId="0" borderId="0" xfId="17" applyNumberFormat="1" applyFont="1" applyFill="1" applyBorder="1" applyAlignment="1">
      <alignment horizontal="right"/>
    </xf>
    <xf numFmtId="0" fontId="1" fillId="0" borderId="0" xfId="0" applyFont="1" applyFill="1" applyBorder="1" applyAlignment="1">
      <alignment vertical="top"/>
    </xf>
    <xf numFmtId="0" fontId="12" fillId="0" borderId="0" xfId="0" applyFont="1" applyFill="1" applyAlignment="1">
      <alignment vertical="top"/>
    </xf>
    <xf numFmtId="0" fontId="1" fillId="0" borderId="0" xfId="186" applyFont="1" applyFill="1" applyBorder="1" applyAlignment="1">
      <alignment vertical="top"/>
    </xf>
    <xf numFmtId="0" fontId="12" fillId="0" borderId="0" xfId="186" applyFill="1"/>
    <xf numFmtId="0" fontId="9" fillId="0" borderId="0" xfId="0" applyFont="1" applyFill="1" applyAlignment="1">
      <alignment horizontal="center"/>
    </xf>
    <xf numFmtId="0" fontId="11" fillId="0" borderId="0" xfId="0" applyFont="1" applyFill="1" applyAlignment="1">
      <alignment horizontal="right" vertical="center"/>
    </xf>
    <xf numFmtId="49" fontId="12" fillId="0" borderId="0" xfId="0" applyNumberFormat="1" applyFont="1" applyFill="1" applyBorder="1" applyAlignment="1">
      <alignment horizontal="justify" wrapText="1"/>
    </xf>
    <xf numFmtId="0" fontId="12" fillId="0" borderId="0" xfId="1" applyFont="1" applyFill="1" applyBorder="1" applyAlignment="1">
      <alignment horizontal="justify" vertical="top" wrapText="1"/>
    </xf>
    <xf numFmtId="0" fontId="12" fillId="0" borderId="0" xfId="0" applyFont="1" applyFill="1" applyAlignment="1">
      <alignment horizontal="right" vertical="top"/>
    </xf>
    <xf numFmtId="49" fontId="1" fillId="0" borderId="0" xfId="0" applyNumberFormat="1" applyFont="1" applyFill="1" applyBorder="1" applyAlignment="1">
      <alignment horizontal="justify" vertical="top" wrapText="1"/>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right" vertical="center"/>
    </xf>
    <xf numFmtId="2" fontId="1" fillId="0" borderId="0" xfId="0" applyNumberFormat="1" applyFont="1" applyFill="1" applyBorder="1" applyAlignment="1">
      <alignment vertical="center"/>
    </xf>
    <xf numFmtId="49" fontId="1" fillId="0" borderId="0" xfId="0" applyNumberFormat="1" applyFont="1" applyFill="1" applyBorder="1" applyAlignment="1">
      <alignment vertical="top" wrapText="1"/>
    </xf>
    <xf numFmtId="2" fontId="1" fillId="0" borderId="0" xfId="17" applyNumberFormat="1" applyFont="1" applyFill="1" applyBorder="1" applyAlignment="1">
      <alignment horizontal="center"/>
    </xf>
    <xf numFmtId="2" fontId="7" fillId="0" borderId="0" xfId="17" applyNumberFormat="1" applyFont="1" applyFill="1" applyBorder="1" applyAlignment="1">
      <alignment horizontal="right"/>
    </xf>
    <xf numFmtId="0" fontId="1" fillId="0" borderId="0" xfId="186" applyFont="1" applyFill="1" applyBorder="1" applyAlignment="1">
      <alignment horizontal="justify" vertical="top" wrapText="1"/>
    </xf>
    <xf numFmtId="0" fontId="1" fillId="0" borderId="0" xfId="186" applyFont="1" applyFill="1" applyBorder="1" applyAlignment="1">
      <alignment horizontal="center" vertical="center"/>
    </xf>
    <xf numFmtId="2" fontId="1" fillId="0" borderId="0" xfId="186" applyNumberFormat="1" applyFont="1" applyFill="1" applyBorder="1" applyAlignment="1">
      <alignment horizontal="right" vertical="center"/>
    </xf>
    <xf numFmtId="0" fontId="1" fillId="0" borderId="0" xfId="0" applyFont="1" applyFill="1" applyBorder="1" applyAlignment="1">
      <alignment horizontal="justify" vertical="top" wrapText="1"/>
    </xf>
    <xf numFmtId="0" fontId="1" fillId="0" borderId="0" xfId="0" applyFont="1" applyFill="1" applyBorder="1" applyAlignment="1">
      <alignment horizontal="left" vertical="top" wrapText="1"/>
    </xf>
    <xf numFmtId="0" fontId="11" fillId="0" borderId="0" xfId="0" applyFont="1" applyFill="1" applyAlignment="1">
      <alignment horizontal="right"/>
    </xf>
    <xf numFmtId="0" fontId="0" fillId="0" borderId="0" xfId="0" applyFill="1"/>
    <xf numFmtId="0" fontId="9" fillId="0" borderId="0" xfId="0" quotePrefix="1" applyFont="1" applyFill="1"/>
    <xf numFmtId="0" fontId="0" fillId="0" borderId="0" xfId="0" applyFill="1" applyAlignment="1">
      <alignment horizontal="right"/>
    </xf>
    <xf numFmtId="0" fontId="9" fillId="0" borderId="0" xfId="0" applyFont="1" applyFill="1" applyAlignment="1">
      <alignment horizontal="right"/>
    </xf>
    <xf numFmtId="0" fontId="46" fillId="0" borderId="0" xfId="186" applyFont="1" applyFill="1" applyAlignment="1">
      <alignment horizontal="center" vertical="center"/>
    </xf>
    <xf numFmtId="49" fontId="12" fillId="0" borderId="0" xfId="0" applyNumberFormat="1" applyFont="1" applyFill="1" applyBorder="1" applyAlignment="1">
      <alignment horizontal="center" vertical="center" wrapText="1"/>
    </xf>
    <xf numFmtId="0" fontId="11" fillId="0" borderId="0" xfId="0" applyFont="1" applyFill="1" applyAlignment="1">
      <alignment horizontal="center" vertical="center"/>
    </xf>
    <xf numFmtId="1" fontId="12" fillId="0" borderId="0" xfId="116" applyNumberFormat="1" applyFont="1" applyFill="1" applyAlignment="1">
      <alignment horizontal="right" vertical="top" wrapText="1"/>
    </xf>
    <xf numFmtId="1" fontId="12" fillId="0" borderId="0" xfId="116" applyNumberFormat="1" applyFont="1" applyFill="1" applyAlignment="1">
      <alignment horizontal="right" wrapText="1"/>
    </xf>
    <xf numFmtId="2" fontId="1" fillId="0" borderId="0" xfId="5" applyNumberFormat="1" applyFont="1" applyFill="1" applyBorder="1" applyAlignment="1">
      <alignment horizontal="justify" vertical="top" wrapText="1"/>
    </xf>
    <xf numFmtId="0" fontId="44" fillId="0" borderId="0" xfId="0" applyFont="1" applyFill="1" applyAlignment="1">
      <alignment horizontal="right"/>
    </xf>
    <xf numFmtId="49" fontId="18" fillId="0" borderId="0" xfId="183" applyNumberFormat="1" applyFont="1" applyFill="1" applyBorder="1" applyAlignment="1">
      <alignment horizontal="justify" vertical="top" wrapText="1"/>
    </xf>
    <xf numFmtId="0" fontId="1" fillId="0" borderId="0" xfId="17" applyFont="1" applyFill="1" applyBorder="1" applyAlignment="1">
      <alignment horizontal="justify" vertical="top" wrapText="1"/>
    </xf>
    <xf numFmtId="0" fontId="1" fillId="0" borderId="0" xfId="17" applyFont="1" applyFill="1" applyBorder="1" applyAlignment="1">
      <alignment horizontal="left" vertical="center" wrapText="1"/>
    </xf>
    <xf numFmtId="49" fontId="1" fillId="0" borderId="0" xfId="17" applyNumberFormat="1" applyFont="1" applyFill="1" applyBorder="1" applyAlignment="1">
      <alignment vertical="center" wrapText="1"/>
    </xf>
    <xf numFmtId="0" fontId="1" fillId="0" borderId="0" xfId="17" applyFont="1" applyFill="1" applyBorder="1" applyAlignment="1">
      <alignment horizontal="left" vertical="top" wrapText="1"/>
    </xf>
    <xf numFmtId="0" fontId="7" fillId="0" borderId="0" xfId="0" applyFont="1" applyFill="1" applyAlignment="1">
      <alignment horizontal="right"/>
    </xf>
    <xf numFmtId="0" fontId="1" fillId="0" borderId="0" xfId="17" applyFont="1" applyFill="1" applyBorder="1" applyAlignment="1">
      <alignment horizontal="center" vertical="center"/>
    </xf>
    <xf numFmtId="2" fontId="4" fillId="0" borderId="0" xfId="17" applyNumberFormat="1" applyFont="1" applyFill="1" applyBorder="1" applyAlignment="1">
      <alignment horizontal="right"/>
    </xf>
    <xf numFmtId="2" fontId="43" fillId="0" borderId="0" xfId="17" applyNumberFormat="1" applyFont="1" applyFill="1" applyBorder="1" applyAlignment="1">
      <alignment horizontal="right"/>
    </xf>
    <xf numFmtId="0" fontId="1" fillId="0" borderId="0" xfId="0" applyFont="1" applyFill="1" applyAlignment="1">
      <alignment horizontal="left"/>
    </xf>
    <xf numFmtId="4" fontId="1" fillId="0" borderId="0" xfId="5" applyNumberFormat="1" applyFont="1" applyFill="1" applyBorder="1" applyAlignment="1">
      <alignment horizontal="right"/>
    </xf>
    <xf numFmtId="0" fontId="48" fillId="0" borderId="0" xfId="0" applyFont="1" applyFill="1"/>
    <xf numFmtId="0" fontId="1" fillId="0" borderId="0" xfId="0" applyFont="1" applyFill="1"/>
    <xf numFmtId="0" fontId="1" fillId="0" borderId="0" xfId="114" applyNumberFormat="1" applyFont="1" applyFill="1" applyBorder="1" applyAlignment="1" applyProtection="1">
      <alignment horizontal="justify" vertical="center" wrapText="1"/>
    </xf>
    <xf numFmtId="0" fontId="12" fillId="0" borderId="0" xfId="5" applyNumberFormat="1" applyFont="1" applyFill="1" applyBorder="1" applyAlignment="1">
      <alignment horizontal="justify" vertical="center" wrapText="1"/>
    </xf>
    <xf numFmtId="4" fontId="1" fillId="0" borderId="0" xfId="5" applyNumberFormat="1" applyFont="1" applyFill="1" applyBorder="1" applyAlignment="1">
      <alignment horizontal="right" shrinkToFit="1"/>
    </xf>
    <xf numFmtId="4" fontId="9" fillId="0" borderId="0" xfId="0" applyNumberFormat="1" applyFont="1" applyFill="1" applyAlignment="1">
      <alignment horizontal="right"/>
    </xf>
    <xf numFmtId="4" fontId="1" fillId="0" borderId="0" xfId="5" applyNumberFormat="1" applyFont="1" applyFill="1" applyBorder="1" applyAlignment="1">
      <alignment horizontal="right" vertical="top" wrapText="1"/>
    </xf>
    <xf numFmtId="4" fontId="1" fillId="0" borderId="0" xfId="17" applyNumberFormat="1" applyFont="1" applyFill="1" applyBorder="1" applyAlignment="1">
      <alignment horizontal="right" vertical="center"/>
    </xf>
    <xf numFmtId="4" fontId="1" fillId="0" borderId="0" xfId="17" applyNumberFormat="1" applyFont="1" applyFill="1" applyAlignment="1">
      <alignment horizontal="right" vertical="center"/>
    </xf>
    <xf numFmtId="179" fontId="1" fillId="0" borderId="0" xfId="14" applyNumberFormat="1" applyFont="1" applyFill="1" applyBorder="1" applyAlignment="1">
      <alignment horizontal="right"/>
    </xf>
    <xf numFmtId="179" fontId="12" fillId="0" borderId="0" xfId="14" applyNumberFormat="1" applyFont="1" applyFill="1" applyBorder="1" applyAlignment="1">
      <alignment horizontal="right" vertical="top"/>
    </xf>
    <xf numFmtId="179" fontId="12" fillId="0" borderId="0" xfId="14" applyNumberFormat="1" applyFont="1" applyFill="1" applyBorder="1" applyAlignment="1">
      <alignment horizontal="right"/>
    </xf>
    <xf numFmtId="179" fontId="1" fillId="0" borderId="0" xfId="14" applyNumberFormat="1" applyFont="1" applyFill="1" applyBorder="1" applyAlignment="1">
      <alignment horizontal="right" vertical="center"/>
    </xf>
    <xf numFmtId="179" fontId="1" fillId="0" borderId="0" xfId="14" applyNumberFormat="1" applyFont="1" applyFill="1" applyBorder="1" applyAlignment="1">
      <alignment horizontal="right" shrinkToFit="1"/>
    </xf>
    <xf numFmtId="179" fontId="12" fillId="0" borderId="0" xfId="14" applyNumberFormat="1" applyFont="1" applyFill="1" applyAlignment="1">
      <alignment horizontal="right"/>
    </xf>
    <xf numFmtId="179" fontId="12" fillId="0" borderId="0" xfId="14" applyNumberFormat="1" applyFont="1" applyFill="1" applyAlignment="1">
      <alignment horizontal="center" vertical="top"/>
    </xf>
    <xf numFmtId="179" fontId="12" fillId="0" borderId="0" xfId="14" applyNumberFormat="1" applyFont="1" applyFill="1" applyBorder="1" applyAlignment="1">
      <alignment horizontal="center" vertical="top"/>
    </xf>
    <xf numFmtId="179" fontId="12" fillId="0" borderId="0" xfId="14" applyNumberFormat="1" applyFont="1" applyFill="1" applyAlignment="1">
      <alignment horizontal="right" wrapText="1"/>
    </xf>
    <xf numFmtId="179" fontId="1" fillId="0" borderId="0" xfId="14" applyNumberFormat="1" applyFont="1" applyFill="1" applyBorder="1" applyAlignment="1">
      <alignment vertical="center"/>
    </xf>
    <xf numFmtId="179" fontId="1" fillId="0" borderId="0" xfId="14" applyNumberFormat="1" applyFont="1" applyFill="1" applyBorder="1" applyAlignment="1">
      <alignment horizontal="center"/>
    </xf>
    <xf numFmtId="179" fontId="12" fillId="0" borderId="0" xfId="14" applyNumberFormat="1" applyFont="1" applyFill="1" applyBorder="1" applyAlignment="1">
      <alignment horizontal="center" vertical="top" wrapText="1"/>
    </xf>
    <xf numFmtId="179" fontId="12" fillId="0" borderId="0" xfId="14" applyNumberFormat="1" applyFont="1" applyFill="1" applyBorder="1" applyAlignment="1">
      <alignment horizontal="center" wrapText="1"/>
    </xf>
    <xf numFmtId="179" fontId="0" fillId="0" borderId="0" xfId="14" applyNumberFormat="1" applyFont="1" applyFill="1"/>
    <xf numFmtId="179" fontId="0" fillId="0" borderId="0" xfId="14" applyNumberFormat="1" applyFont="1" applyFill="1" applyAlignment="1">
      <alignment horizontal="right"/>
    </xf>
    <xf numFmtId="179" fontId="9" fillId="0" borderId="0" xfId="14" applyNumberFormat="1" applyFont="1" applyFill="1" applyAlignment="1">
      <alignment horizontal="right"/>
    </xf>
    <xf numFmtId="179" fontId="4" fillId="0" borderId="0" xfId="14" applyNumberFormat="1" applyFont="1" applyFill="1" applyBorder="1" applyAlignment="1">
      <alignment horizontal="right" vertical="center"/>
    </xf>
    <xf numFmtId="179" fontId="9" fillId="0" borderId="0" xfId="14" applyNumberFormat="1" applyFont="1" applyFill="1"/>
    <xf numFmtId="179" fontId="12" fillId="0" borderId="0" xfId="14" applyNumberFormat="1" applyFont="1" applyFill="1" applyAlignment="1">
      <alignment horizontal="right" vertical="top"/>
    </xf>
    <xf numFmtId="167" fontId="4" fillId="0" borderId="2" xfId="6" applyNumberFormat="1" applyFont="1" applyFill="1" applyBorder="1" applyAlignment="1">
      <alignment horizontal="center" vertical="center" wrapText="1"/>
    </xf>
    <xf numFmtId="0" fontId="4" fillId="0" borderId="3" xfId="6" applyNumberFormat="1" applyFont="1" applyFill="1" applyBorder="1" applyAlignment="1">
      <alignment horizontal="center" vertical="center" wrapText="1"/>
    </xf>
    <xf numFmtId="0" fontId="4" fillId="0" borderId="3" xfId="6" applyFont="1" applyFill="1" applyBorder="1" applyAlignment="1">
      <alignment horizontal="center" vertical="center" wrapText="1"/>
    </xf>
    <xf numFmtId="168" fontId="4" fillId="0" borderId="3" xfId="3" applyNumberFormat="1" applyFont="1" applyFill="1" applyBorder="1" applyAlignment="1">
      <alignment horizontal="center" vertical="center" wrapText="1"/>
    </xf>
    <xf numFmtId="168" fontId="4" fillId="0" borderId="4" xfId="3" applyNumberFormat="1" applyFont="1" applyFill="1" applyBorder="1" applyAlignment="1">
      <alignment horizontal="center" vertical="center" wrapText="1"/>
    </xf>
    <xf numFmtId="0" fontId="4" fillId="0" borderId="0" xfId="6" applyNumberFormat="1" applyFont="1" applyFill="1" applyBorder="1" applyAlignment="1">
      <alignment horizontal="left" vertical="center" wrapText="1"/>
    </xf>
    <xf numFmtId="2" fontId="12" fillId="0" borderId="0" xfId="0" applyNumberFormat="1" applyFont="1" applyFill="1" applyBorder="1" applyAlignment="1">
      <alignment horizontal="center"/>
    </xf>
    <xf numFmtId="179" fontId="12" fillId="0" borderId="0" xfId="14" applyNumberFormat="1" applyFont="1" applyFill="1" applyBorder="1" applyAlignment="1" applyProtection="1">
      <alignment horizontal="center"/>
      <protection locked="0"/>
    </xf>
    <xf numFmtId="2" fontId="12" fillId="0" borderId="0" xfId="0" applyNumberFormat="1" applyFont="1" applyFill="1" applyBorder="1" applyAlignment="1" applyProtection="1">
      <alignment horizontal="center"/>
      <protection locked="0"/>
    </xf>
    <xf numFmtId="0" fontId="49" fillId="0" borderId="0" xfId="0" applyFont="1" applyFill="1"/>
    <xf numFmtId="49" fontId="10" fillId="3" borderId="0" xfId="0" applyNumberFormat="1" applyFont="1" applyFill="1" applyAlignment="1"/>
    <xf numFmtId="49" fontId="9" fillId="0" borderId="0" xfId="0" applyNumberFormat="1" applyFont="1" applyAlignment="1"/>
    <xf numFmtId="49" fontId="1" fillId="0" borderId="0" xfId="1" applyNumberFormat="1" applyFont="1" applyAlignment="1" applyProtection="1">
      <alignment horizontal="justify" vertical="top"/>
    </xf>
    <xf numFmtId="49" fontId="1" fillId="0" borderId="0" xfId="1" applyNumberFormat="1" applyFont="1" applyAlignment="1" applyProtection="1">
      <alignment horizontal="justify" vertical="center"/>
    </xf>
    <xf numFmtId="49" fontId="1" fillId="0" borderId="0" xfId="1" applyNumberFormat="1" applyFont="1" applyAlignment="1" applyProtection="1">
      <alignment horizontal="justify" vertical="top"/>
      <protection locked="0"/>
    </xf>
    <xf numFmtId="167" fontId="5" fillId="0" borderId="15" xfId="5" applyNumberFormat="1" applyFont="1" applyFill="1" applyBorder="1" applyAlignment="1">
      <alignment horizontal="center" vertical="top" shrinkToFit="1"/>
    </xf>
    <xf numFmtId="0" fontId="5" fillId="0" borderId="15" xfId="5" applyNumberFormat="1" applyFont="1" applyFill="1" applyBorder="1" applyAlignment="1">
      <alignment horizontal="justify" vertical="center" wrapText="1"/>
    </xf>
    <xf numFmtId="2" fontId="5" fillId="0" borderId="15" xfId="5" applyNumberFormat="1" applyFont="1" applyFill="1" applyBorder="1" applyAlignment="1">
      <alignment horizontal="center"/>
    </xf>
    <xf numFmtId="168" fontId="1" fillId="0" borderId="15" xfId="2" applyNumberFormat="1" applyFont="1" applyFill="1" applyBorder="1" applyAlignment="1" applyProtection="1">
      <alignment horizontal="right" shrinkToFit="1"/>
      <protection locked="0"/>
    </xf>
    <xf numFmtId="4" fontId="1" fillId="0" borderId="15" xfId="5" applyNumberFormat="1" applyFont="1" applyFill="1" applyBorder="1" applyAlignment="1">
      <alignment horizontal="right"/>
    </xf>
    <xf numFmtId="168" fontId="1" fillId="0" borderId="15" xfId="2" applyNumberFormat="1" applyFont="1" applyFill="1" applyBorder="1" applyAlignment="1">
      <alignment horizontal="right" shrinkToFit="1"/>
    </xf>
    <xf numFmtId="49" fontId="5" fillId="0" borderId="15" xfId="5" applyNumberFormat="1" applyFont="1" applyFill="1" applyBorder="1" applyAlignment="1">
      <alignment horizontal="justify" vertical="top" wrapText="1"/>
    </xf>
    <xf numFmtId="167" fontId="1" fillId="0" borderId="15" xfId="5" applyNumberFormat="1" applyFont="1" applyFill="1" applyBorder="1" applyAlignment="1">
      <alignment horizontal="center" vertical="top" shrinkToFit="1"/>
    </xf>
    <xf numFmtId="0" fontId="1" fillId="0" borderId="15" xfId="5" applyNumberFormat="1" applyFont="1" applyFill="1" applyBorder="1" applyAlignment="1">
      <alignment horizontal="justify" vertical="top" wrapText="1"/>
    </xf>
    <xf numFmtId="2" fontId="1" fillId="0" borderId="15" xfId="5" applyNumberFormat="1" applyFont="1" applyFill="1" applyBorder="1" applyAlignment="1">
      <alignment horizontal="center"/>
    </xf>
    <xf numFmtId="2" fontId="1" fillId="0" borderId="15" xfId="17" applyNumberFormat="1" applyFont="1" applyFill="1" applyBorder="1" applyAlignment="1">
      <alignment horizontal="right"/>
    </xf>
    <xf numFmtId="4" fontId="1" fillId="0" borderId="15" xfId="5" applyNumberFormat="1" applyFont="1" applyFill="1" applyBorder="1" applyAlignment="1">
      <alignment horizontal="right" shrinkToFit="1"/>
    </xf>
    <xf numFmtId="49" fontId="18" fillId="0" borderId="15" xfId="183" applyNumberFormat="1" applyFont="1" applyFill="1" applyBorder="1" applyAlignment="1">
      <alignment horizontal="left" vertical="top" wrapText="1"/>
    </xf>
    <xf numFmtId="2" fontId="1" fillId="0" borderId="15" xfId="5" applyNumberFormat="1" applyFont="1" applyFill="1" applyBorder="1" applyAlignment="1">
      <alignment horizontal="left"/>
    </xf>
    <xf numFmtId="0" fontId="1" fillId="0" borderId="15" xfId="5" applyNumberFormat="1" applyFont="1" applyFill="1" applyBorder="1" applyAlignment="1">
      <alignment horizontal="justify" vertical="center" wrapText="1"/>
    </xf>
    <xf numFmtId="49" fontId="1" fillId="0" borderId="15" xfId="17" applyNumberFormat="1" applyFont="1" applyFill="1" applyBorder="1" applyAlignment="1">
      <alignment vertical="center" wrapText="1"/>
    </xf>
    <xf numFmtId="0" fontId="1" fillId="0" borderId="15" xfId="19" applyFont="1" applyFill="1" applyBorder="1" applyAlignment="1">
      <alignment horizontal="center" vertical="center"/>
    </xf>
    <xf numFmtId="2" fontId="1" fillId="0" borderId="15" xfId="19" applyNumberFormat="1" applyFont="1" applyFill="1" applyBorder="1" applyAlignment="1">
      <alignment horizontal="right"/>
    </xf>
    <xf numFmtId="4" fontId="1" fillId="0" borderId="15" xfId="17" applyNumberFormat="1" applyFont="1" applyFill="1" applyBorder="1" applyAlignment="1">
      <alignment horizontal="right" vertical="center"/>
    </xf>
    <xf numFmtId="49" fontId="1" fillId="0" borderId="16" xfId="17" applyNumberFormat="1" applyFont="1" applyFill="1" applyBorder="1" applyAlignment="1">
      <alignment vertical="center" wrapText="1"/>
    </xf>
    <xf numFmtId="0" fontId="1" fillId="0" borderId="16" xfId="19" applyFont="1" applyFill="1" applyBorder="1" applyAlignment="1">
      <alignment horizontal="center" vertical="center"/>
    </xf>
    <xf numFmtId="2" fontId="1" fillId="0" borderId="16" xfId="19" applyNumberFormat="1" applyFont="1" applyFill="1" applyBorder="1" applyAlignment="1">
      <alignment horizontal="right"/>
    </xf>
    <xf numFmtId="4" fontId="1" fillId="0" borderId="16" xfId="17" applyNumberFormat="1" applyFont="1" applyFill="1" applyBorder="1" applyAlignment="1">
      <alignment horizontal="right" vertical="center"/>
    </xf>
    <xf numFmtId="168" fontId="1" fillId="0" borderId="16" xfId="2" applyNumberFormat="1" applyFont="1" applyFill="1" applyBorder="1" applyAlignment="1">
      <alignment horizontal="right" shrinkToFit="1"/>
    </xf>
    <xf numFmtId="49" fontId="1" fillId="0" borderId="15" xfId="5" applyNumberFormat="1" applyFont="1" applyFill="1" applyBorder="1" applyAlignment="1">
      <alignment horizontal="justify" vertical="top" wrapText="1"/>
    </xf>
    <xf numFmtId="0" fontId="1" fillId="0" borderId="15" xfId="17" applyFont="1" applyFill="1" applyBorder="1" applyAlignment="1">
      <alignment horizontal="left" vertical="center" wrapText="1"/>
    </xf>
    <xf numFmtId="2" fontId="1" fillId="0" borderId="15" xfId="5" applyNumberFormat="1" applyFont="1" applyFill="1" applyBorder="1" applyAlignment="1" applyProtection="1">
      <alignment horizontal="right"/>
      <protection locked="0"/>
    </xf>
    <xf numFmtId="49" fontId="1" fillId="0" borderId="16" xfId="5" applyNumberFormat="1" applyFont="1" applyFill="1" applyBorder="1" applyAlignment="1">
      <alignment horizontal="justify" vertical="top" wrapText="1"/>
    </xf>
    <xf numFmtId="2" fontId="1" fillId="0" borderId="16" xfId="5" applyNumberFormat="1" applyFont="1" applyFill="1" applyBorder="1" applyAlignment="1">
      <alignment horizontal="center"/>
    </xf>
    <xf numFmtId="168" fontId="1" fillId="0" borderId="16" xfId="2" applyNumberFormat="1" applyFont="1" applyFill="1" applyBorder="1" applyAlignment="1" applyProtection="1">
      <alignment horizontal="right" shrinkToFit="1"/>
      <protection locked="0"/>
    </xf>
    <xf numFmtId="4" fontId="1" fillId="0" borderId="16" xfId="5" applyNumberFormat="1" applyFont="1" applyFill="1" applyBorder="1" applyAlignment="1">
      <alignment horizontal="right"/>
    </xf>
    <xf numFmtId="0" fontId="12" fillId="0" borderId="15" xfId="12" applyFont="1" applyFill="1" applyBorder="1" applyAlignment="1">
      <alignment horizontal="justify" vertical="top" wrapText="1"/>
    </xf>
    <xf numFmtId="0" fontId="12" fillId="0" borderId="15" xfId="12" applyFont="1" applyFill="1" applyBorder="1" applyAlignment="1">
      <alignment horizontal="center" wrapText="1"/>
    </xf>
    <xf numFmtId="169" fontId="1" fillId="0" borderId="15" xfId="12" applyNumberFormat="1" applyFont="1" applyFill="1" applyBorder="1" applyAlignment="1">
      <alignment horizontal="right" wrapText="1"/>
    </xf>
    <xf numFmtId="4" fontId="12" fillId="0" borderId="15" xfId="116" applyNumberFormat="1" applyFont="1" applyFill="1" applyBorder="1" applyAlignment="1">
      <alignment horizontal="right" wrapText="1"/>
    </xf>
    <xf numFmtId="0" fontId="5" fillId="0" borderId="15" xfId="12" applyFont="1" applyFill="1" applyBorder="1" applyAlignment="1">
      <alignment horizontal="justify" vertical="top" wrapText="1"/>
    </xf>
    <xf numFmtId="0" fontId="5" fillId="0" borderId="15" xfId="1" applyFont="1" applyFill="1" applyBorder="1" applyAlignment="1">
      <alignment horizontal="justify" vertical="top" wrapText="1"/>
    </xf>
    <xf numFmtId="0" fontId="9" fillId="0" borderId="17" xfId="0" applyFont="1" applyFill="1" applyBorder="1"/>
    <xf numFmtId="0" fontId="10" fillId="0" borderId="16" xfId="0" applyFont="1" applyFill="1" applyBorder="1" applyAlignment="1">
      <alignment horizontal="right"/>
    </xf>
    <xf numFmtId="0" fontId="10" fillId="0" borderId="16" xfId="0" applyFont="1" applyFill="1" applyBorder="1"/>
    <xf numFmtId="0" fontId="45" fillId="0" borderId="16" xfId="0" applyFont="1" applyFill="1" applyBorder="1" applyAlignment="1">
      <alignment horizontal="right"/>
    </xf>
    <xf numFmtId="168" fontId="10" fillId="0" borderId="18" xfId="0" applyNumberFormat="1" applyFont="1" applyFill="1" applyBorder="1" applyAlignment="1">
      <alignment horizontal="right"/>
    </xf>
    <xf numFmtId="0" fontId="5" fillId="0" borderId="15" xfId="5" applyNumberFormat="1" applyFont="1" applyFill="1" applyBorder="1" applyAlignment="1">
      <alignment horizontal="justify" wrapText="1"/>
    </xf>
    <xf numFmtId="168" fontId="12" fillId="0" borderId="15" xfId="2" applyNumberFormat="1" applyFont="1" applyFill="1" applyBorder="1" applyAlignment="1" applyProtection="1">
      <alignment horizontal="right" shrinkToFit="1"/>
      <protection locked="0"/>
    </xf>
    <xf numFmtId="179" fontId="1" fillId="0" borderId="15" xfId="14" applyNumberFormat="1" applyFont="1" applyFill="1" applyBorder="1" applyAlignment="1">
      <alignment horizontal="right"/>
    </xf>
    <xf numFmtId="49" fontId="12" fillId="0" borderId="15" xfId="0" applyNumberFormat="1" applyFont="1" applyFill="1" applyBorder="1" applyAlignment="1">
      <alignment horizontal="center" vertical="center"/>
    </xf>
    <xf numFmtId="49" fontId="12" fillId="0" borderId="15" xfId="0" applyNumberFormat="1" applyFont="1" applyFill="1" applyBorder="1" applyAlignment="1">
      <alignment horizontal="justify" wrapText="1"/>
    </xf>
    <xf numFmtId="0" fontId="1" fillId="0" borderId="15" xfId="0" applyFont="1" applyFill="1" applyBorder="1" applyAlignment="1">
      <alignment horizontal="center"/>
    </xf>
    <xf numFmtId="2" fontId="12" fillId="0" borderId="15" xfId="0" applyNumberFormat="1" applyFont="1" applyFill="1" applyBorder="1" applyAlignment="1">
      <alignment horizontal="right"/>
    </xf>
    <xf numFmtId="179" fontId="12" fillId="0" borderId="15" xfId="14" applyNumberFormat="1" applyFont="1" applyFill="1" applyBorder="1" applyAlignment="1" applyProtection="1">
      <alignment horizontal="right"/>
      <protection locked="0"/>
    </xf>
    <xf numFmtId="4" fontId="11" fillId="0" borderId="15" xfId="188" applyNumberFormat="1" applyFont="1" applyFill="1" applyBorder="1"/>
    <xf numFmtId="167" fontId="12" fillId="0" borderId="15" xfId="5" applyNumberFormat="1" applyFont="1" applyFill="1" applyBorder="1" applyAlignment="1">
      <alignment horizontal="center" shrinkToFit="1"/>
    </xf>
    <xf numFmtId="2" fontId="12" fillId="0" borderId="15" xfId="5" applyNumberFormat="1" applyFont="1" applyFill="1" applyBorder="1" applyAlignment="1">
      <alignment horizontal="center"/>
    </xf>
    <xf numFmtId="179" fontId="12" fillId="0" borderId="15" xfId="14" applyNumberFormat="1" applyFont="1" applyFill="1" applyBorder="1" applyAlignment="1">
      <alignment horizontal="right"/>
    </xf>
    <xf numFmtId="168" fontId="12" fillId="0" borderId="15" xfId="2" applyNumberFormat="1" applyFont="1" applyFill="1" applyBorder="1" applyAlignment="1">
      <alignment horizontal="right" shrinkToFit="1"/>
    </xf>
    <xf numFmtId="49" fontId="1" fillId="0" borderId="15" xfId="5" applyNumberFormat="1" applyFont="1" applyFill="1" applyBorder="1" applyAlignment="1">
      <alignment horizontal="justify" wrapText="1"/>
    </xf>
    <xf numFmtId="0" fontId="12" fillId="0" borderId="15" xfId="1" quotePrefix="1" applyFont="1" applyFill="1" applyBorder="1" applyAlignment="1">
      <alignment horizontal="justify" wrapText="1"/>
    </xf>
    <xf numFmtId="49" fontId="12" fillId="0" borderId="16" xfId="0" applyNumberFormat="1" applyFont="1" applyFill="1" applyBorder="1" applyAlignment="1">
      <alignment horizontal="justify" wrapText="1"/>
    </xf>
    <xf numFmtId="2" fontId="12" fillId="0" borderId="16" xfId="5" applyNumberFormat="1" applyFont="1" applyFill="1" applyBorder="1" applyAlignment="1">
      <alignment horizontal="center"/>
    </xf>
    <xf numFmtId="168" fontId="12" fillId="0" borderId="16" xfId="2" applyNumberFormat="1" applyFont="1" applyFill="1" applyBorder="1" applyAlignment="1" applyProtection="1">
      <alignment horizontal="right" shrinkToFit="1"/>
      <protection locked="0"/>
    </xf>
    <xf numFmtId="179" fontId="12" fillId="0" borderId="16" xfId="14" applyNumberFormat="1" applyFont="1" applyFill="1" applyBorder="1" applyAlignment="1">
      <alignment horizontal="right"/>
    </xf>
    <xf numFmtId="168" fontId="12" fillId="0" borderId="16" xfId="2" applyNumberFormat="1" applyFont="1" applyFill="1" applyBorder="1" applyAlignment="1">
      <alignment horizontal="right" shrinkToFit="1"/>
    </xf>
    <xf numFmtId="0" fontId="1" fillId="0" borderId="15" xfId="0" applyFont="1" applyFill="1" applyBorder="1" applyAlignment="1">
      <alignment vertical="top"/>
    </xf>
    <xf numFmtId="49" fontId="1" fillId="0" borderId="15" xfId="0" applyNumberFormat="1" applyFont="1" applyFill="1" applyBorder="1" applyAlignment="1">
      <alignment vertical="top" wrapText="1"/>
    </xf>
    <xf numFmtId="0" fontId="1" fillId="0" borderId="15" xfId="0" applyFont="1" applyFill="1" applyBorder="1" applyAlignment="1">
      <alignment horizontal="center" vertical="center"/>
    </xf>
    <xf numFmtId="2" fontId="1" fillId="0" borderId="15" xfId="0" applyNumberFormat="1" applyFont="1" applyFill="1" applyBorder="1" applyAlignment="1">
      <alignment horizontal="right" vertical="center"/>
    </xf>
    <xf numFmtId="179" fontId="1" fillId="0" borderId="15" xfId="14" applyNumberFormat="1" applyFont="1" applyFill="1" applyBorder="1" applyAlignment="1">
      <alignment horizontal="right" vertical="center"/>
    </xf>
    <xf numFmtId="49" fontId="1" fillId="0" borderId="15" xfId="0" applyNumberFormat="1" applyFont="1" applyFill="1" applyBorder="1" applyAlignment="1">
      <alignment horizontal="justify" vertical="top" wrapText="1"/>
    </xf>
    <xf numFmtId="2" fontId="1" fillId="0" borderId="15" xfId="0" applyNumberFormat="1" applyFont="1" applyFill="1" applyBorder="1" applyAlignment="1">
      <alignment horizontal="right"/>
    </xf>
    <xf numFmtId="0" fontId="1" fillId="0" borderId="15" xfId="114" applyNumberFormat="1" applyFont="1" applyFill="1" applyBorder="1" applyAlignment="1" applyProtection="1">
      <alignment horizontal="justify" vertical="top" wrapText="1"/>
    </xf>
    <xf numFmtId="0" fontId="12" fillId="0" borderId="15" xfId="0" applyFont="1" applyFill="1" applyBorder="1" applyAlignment="1"/>
    <xf numFmtId="178" fontId="1" fillId="0" borderId="15" xfId="0" applyNumberFormat="1" applyFont="1" applyFill="1" applyBorder="1" applyAlignment="1" applyProtection="1">
      <alignment horizontal="center" vertical="top"/>
    </xf>
    <xf numFmtId="0" fontId="1" fillId="0" borderId="15" xfId="0" applyNumberFormat="1" applyFont="1" applyFill="1" applyBorder="1" applyAlignment="1" applyProtection="1">
      <alignment horizontal="justify" vertical="top" wrapText="1"/>
    </xf>
    <xf numFmtId="0" fontId="12" fillId="0" borderId="15" xfId="0" applyFont="1" applyFill="1" applyBorder="1" applyAlignment="1">
      <alignment horizontal="center"/>
    </xf>
    <xf numFmtId="179" fontId="12" fillId="0" borderId="15" xfId="14" applyNumberFormat="1" applyFont="1" applyFill="1" applyBorder="1" applyAlignment="1">
      <alignment horizontal="right" wrapText="1"/>
    </xf>
    <xf numFmtId="0" fontId="1" fillId="0" borderId="15" xfId="186" applyFont="1" applyFill="1" applyBorder="1" applyAlignment="1">
      <alignment vertical="top"/>
    </xf>
    <xf numFmtId="49" fontId="1" fillId="0" borderId="15" xfId="186" applyNumberFormat="1" applyFont="1" applyFill="1" applyBorder="1" applyAlignment="1">
      <alignment vertical="center" wrapText="1"/>
    </xf>
    <xf numFmtId="0" fontId="1" fillId="0" borderId="15" xfId="186" applyFont="1" applyFill="1" applyBorder="1" applyAlignment="1">
      <alignment horizontal="center" vertical="center"/>
    </xf>
    <xf numFmtId="2" fontId="1" fillId="0" borderId="15" xfId="186" applyNumberFormat="1" applyFont="1" applyFill="1" applyBorder="1" applyAlignment="1">
      <alignment horizontal="right" vertical="center"/>
    </xf>
    <xf numFmtId="179" fontId="1" fillId="0" borderId="15" xfId="14" applyNumberFormat="1" applyFont="1" applyFill="1" applyBorder="1" applyAlignment="1">
      <alignment vertical="center"/>
    </xf>
    <xf numFmtId="178" fontId="4" fillId="0" borderId="15" xfId="114" applyNumberFormat="1" applyFont="1" applyFill="1" applyBorder="1" applyAlignment="1" applyProtection="1">
      <alignment horizontal="center" vertical="top"/>
    </xf>
    <xf numFmtId="0" fontId="1" fillId="0" borderId="16" xfId="0" applyFont="1" applyFill="1" applyBorder="1" applyAlignment="1">
      <alignment horizontal="center" vertical="center"/>
    </xf>
    <xf numFmtId="2" fontId="1" fillId="0" borderId="16" xfId="0" applyNumberFormat="1" applyFont="1" applyFill="1" applyBorder="1" applyAlignment="1">
      <alignment horizontal="right" vertical="center"/>
    </xf>
    <xf numFmtId="179" fontId="1" fillId="0" borderId="16" xfId="14" applyNumberFormat="1" applyFont="1" applyFill="1" applyBorder="1" applyAlignment="1">
      <alignment horizontal="right" vertical="center"/>
    </xf>
    <xf numFmtId="178" fontId="1" fillId="0" borderId="15" xfId="114" applyNumberFormat="1" applyFont="1" applyFill="1" applyBorder="1" applyAlignment="1" applyProtection="1">
      <alignment horizontal="center" vertical="top"/>
    </xf>
    <xf numFmtId="49" fontId="1" fillId="0" borderId="15" xfId="0" applyNumberFormat="1" applyFont="1" applyFill="1" applyBorder="1" applyAlignment="1" applyProtection="1">
      <alignment horizontal="center" vertical="top"/>
    </xf>
    <xf numFmtId="179" fontId="1" fillId="0" borderId="15" xfId="14" applyNumberFormat="1" applyFont="1" applyFill="1" applyBorder="1" applyAlignment="1">
      <alignment horizontal="right" shrinkToFit="1"/>
    </xf>
    <xf numFmtId="0" fontId="1" fillId="0" borderId="15" xfId="1" applyFont="1" applyFill="1" applyBorder="1" applyAlignment="1">
      <alignment horizontal="justify" vertical="top" wrapText="1"/>
    </xf>
    <xf numFmtId="2" fontId="1" fillId="0" borderId="15" xfId="0" applyNumberFormat="1" applyFont="1" applyFill="1" applyBorder="1" applyAlignment="1">
      <alignment vertical="center"/>
    </xf>
    <xf numFmtId="2" fontId="1" fillId="0" borderId="16" xfId="5" applyNumberFormat="1" applyFont="1" applyFill="1" applyBorder="1" applyAlignment="1" applyProtection="1">
      <alignment horizontal="right"/>
      <protection locked="0"/>
    </xf>
    <xf numFmtId="179" fontId="1" fillId="0" borderId="16" xfId="14" applyNumberFormat="1" applyFont="1" applyFill="1" applyBorder="1" applyAlignment="1">
      <alignment horizontal="right" shrinkToFit="1"/>
    </xf>
    <xf numFmtId="2" fontId="1" fillId="0" borderId="16" xfId="0" applyNumberFormat="1" applyFont="1" applyFill="1" applyBorder="1" applyAlignment="1">
      <alignment vertical="center"/>
    </xf>
    <xf numFmtId="0" fontId="1" fillId="0" borderId="15" xfId="186" applyNumberFormat="1" applyFont="1" applyFill="1" applyBorder="1" applyAlignment="1">
      <alignment horizontal="justify" vertical="top" wrapText="1"/>
    </xf>
    <xf numFmtId="0" fontId="1" fillId="0" borderId="15" xfId="114" applyNumberFormat="1" applyFont="1" applyFill="1" applyBorder="1" applyAlignment="1" applyProtection="1">
      <alignment horizontal="justify" vertical="center" wrapText="1"/>
    </xf>
    <xf numFmtId="49" fontId="12" fillId="0" borderId="15" xfId="0" applyNumberFormat="1" applyFont="1" applyFill="1" applyBorder="1" applyAlignment="1">
      <alignment horizontal="justify" vertical="top" wrapText="1"/>
    </xf>
    <xf numFmtId="49" fontId="12" fillId="0" borderId="15" xfId="0" applyNumberFormat="1" applyFont="1" applyFill="1" applyBorder="1" applyAlignment="1">
      <alignment horizontal="center" vertical="center" wrapText="1"/>
    </xf>
    <xf numFmtId="49" fontId="12" fillId="0" borderId="16" xfId="0" applyNumberFormat="1" applyFont="1" applyFill="1" applyBorder="1" applyAlignment="1">
      <alignment horizontal="justify" vertical="top" wrapText="1"/>
    </xf>
    <xf numFmtId="49" fontId="12" fillId="0" borderId="16" xfId="0" applyNumberFormat="1" applyFont="1" applyFill="1" applyBorder="1" applyAlignment="1">
      <alignment horizontal="center" vertical="center" wrapText="1"/>
    </xf>
    <xf numFmtId="179" fontId="12" fillId="0" borderId="16" xfId="14" applyNumberFormat="1" applyFont="1" applyFill="1" applyBorder="1" applyAlignment="1">
      <alignment horizontal="right" wrapText="1"/>
    </xf>
    <xf numFmtId="0" fontId="9" fillId="0" borderId="15" xfId="0" applyFont="1" applyFill="1" applyBorder="1"/>
    <xf numFmtId="2" fontId="1" fillId="0" borderId="15" xfId="5" applyNumberFormat="1" applyFont="1" applyFill="1" applyBorder="1" applyAlignment="1">
      <alignment horizontal="justify" vertical="top" wrapText="1"/>
    </xf>
    <xf numFmtId="167" fontId="12" fillId="0" borderId="15" xfId="5" applyNumberFormat="1" applyFont="1" applyFill="1" applyBorder="1" applyAlignment="1">
      <alignment horizontal="center" vertical="top" shrinkToFit="1"/>
    </xf>
    <xf numFmtId="2" fontId="12" fillId="0" borderId="15" xfId="5" applyNumberFormat="1" applyFont="1" applyFill="1" applyBorder="1" applyAlignment="1">
      <alignment horizontal="center" vertical="top"/>
    </xf>
    <xf numFmtId="168" fontId="12" fillId="0" borderId="15" xfId="2" applyNumberFormat="1" applyFont="1" applyFill="1" applyBorder="1" applyAlignment="1" applyProtection="1">
      <alignment horizontal="right" vertical="top" shrinkToFit="1"/>
      <protection locked="0"/>
    </xf>
    <xf numFmtId="179" fontId="12" fillId="0" borderId="15" xfId="14" applyNumberFormat="1" applyFont="1" applyFill="1" applyBorder="1" applyAlignment="1">
      <alignment horizontal="right" vertical="top"/>
    </xf>
    <xf numFmtId="168" fontId="12" fillId="0" borderId="15" xfId="2" applyNumberFormat="1" applyFont="1" applyFill="1" applyBorder="1" applyAlignment="1">
      <alignment horizontal="right" vertical="top" shrinkToFit="1"/>
    </xf>
    <xf numFmtId="0" fontId="12" fillId="0" borderId="0" xfId="116" applyFont="1" applyFill="1" applyBorder="1" applyAlignment="1">
      <alignment horizontal="justify" vertical="top" wrapText="1"/>
    </xf>
    <xf numFmtId="0" fontId="12" fillId="0" borderId="15" xfId="116" applyFont="1" applyFill="1" applyBorder="1" applyAlignment="1">
      <alignment horizontal="justify" vertical="top" wrapText="1"/>
    </xf>
    <xf numFmtId="0" fontId="12" fillId="0" borderId="15" xfId="116" applyFont="1" applyFill="1" applyBorder="1" applyAlignment="1">
      <alignment horizontal="center" wrapText="1"/>
    </xf>
    <xf numFmtId="169" fontId="1" fillId="0" borderId="15" xfId="116" applyNumberFormat="1" applyFont="1" applyFill="1" applyBorder="1" applyAlignment="1">
      <alignment horizontal="right" wrapText="1"/>
    </xf>
    <xf numFmtId="168" fontId="47" fillId="0" borderId="18" xfId="0" applyNumberFormat="1" applyFont="1" applyFill="1" applyBorder="1"/>
    <xf numFmtId="0" fontId="52" fillId="28" borderId="0" xfId="1" applyFont="1" applyFill="1"/>
    <xf numFmtId="0" fontId="50" fillId="28" borderId="0" xfId="0" applyFont="1" applyFill="1"/>
    <xf numFmtId="0" fontId="52" fillId="28" borderId="17" xfId="1" applyFont="1" applyFill="1" applyBorder="1"/>
    <xf numFmtId="0" fontId="51" fillId="28" borderId="16" xfId="1" applyFont="1" applyFill="1" applyBorder="1" applyAlignment="1">
      <alignment horizontal="right" vertical="center"/>
    </xf>
    <xf numFmtId="4" fontId="51" fillId="28" borderId="16" xfId="1" applyNumberFormat="1" applyFont="1" applyFill="1" applyBorder="1" applyAlignment="1">
      <alignment horizontal="center" vertical="center"/>
    </xf>
    <xf numFmtId="2" fontId="51" fillId="28" borderId="16" xfId="1" applyNumberFormat="1" applyFont="1" applyFill="1" applyBorder="1" applyAlignment="1">
      <alignment horizontal="left" vertical="center"/>
    </xf>
    <xf numFmtId="0" fontId="50" fillId="28" borderId="16" xfId="0" applyFont="1" applyFill="1" applyBorder="1"/>
    <xf numFmtId="0" fontId="53" fillId="28" borderId="18" xfId="0" applyFont="1" applyFill="1" applyBorder="1" applyAlignment="1">
      <alignment horizontal="right"/>
    </xf>
    <xf numFmtId="49" fontId="19" fillId="0" borderId="15" xfId="1" applyNumberFormat="1" applyFont="1" applyBorder="1" applyAlignment="1">
      <alignment horizontal="center" vertical="center" wrapText="1"/>
    </xf>
    <xf numFmtId="49" fontId="19" fillId="0" borderId="15" xfId="1" applyNumberFormat="1" applyFont="1" applyBorder="1" applyAlignment="1">
      <alignment vertical="center" wrapText="1"/>
    </xf>
    <xf numFmtId="4" fontId="19" fillId="0" borderId="15" xfId="1" applyNumberFormat="1" applyFont="1" applyBorder="1" applyAlignment="1">
      <alignment horizontal="center" vertical="center"/>
    </xf>
    <xf numFmtId="2" fontId="19" fillId="0" borderId="15" xfId="1" applyNumberFormat="1" applyFont="1" applyBorder="1" applyAlignment="1">
      <alignment horizontal="left" vertical="center"/>
    </xf>
    <xf numFmtId="0" fontId="15" fillId="0" borderId="15" xfId="0" applyFont="1" applyBorder="1"/>
    <xf numFmtId="0" fontId="9" fillId="0" borderId="15" xfId="0" applyFont="1" applyFill="1" applyBorder="1" applyAlignment="1">
      <alignment horizontal="right"/>
    </xf>
    <xf numFmtId="49" fontId="19" fillId="0" borderId="16" xfId="1" applyNumberFormat="1" applyFont="1" applyBorder="1" applyAlignment="1">
      <alignment horizontal="center" vertical="center" wrapText="1"/>
    </xf>
    <xf numFmtId="49" fontId="19" fillId="0" borderId="16" xfId="1" applyNumberFormat="1" applyFont="1" applyBorder="1" applyAlignment="1">
      <alignment vertical="center" wrapText="1"/>
    </xf>
    <xf numFmtId="4" fontId="19" fillId="0" borderId="16" xfId="1" applyNumberFormat="1" applyFont="1" applyBorder="1" applyAlignment="1">
      <alignment horizontal="center" vertical="center"/>
    </xf>
    <xf numFmtId="2" fontId="19" fillId="0" borderId="16" xfId="1" applyNumberFormat="1" applyFont="1" applyBorder="1" applyAlignment="1">
      <alignment horizontal="left" vertical="center"/>
    </xf>
    <xf numFmtId="0" fontId="15" fillId="0" borderId="16" xfId="0" applyFont="1" applyBorder="1"/>
    <xf numFmtId="0" fontId="9" fillId="0" borderId="16" xfId="0" applyFont="1" applyFill="1" applyBorder="1" applyAlignment="1">
      <alignment horizontal="right"/>
    </xf>
    <xf numFmtId="49" fontId="19" fillId="0" borderId="19" xfId="1" applyNumberFormat="1" applyFont="1" applyBorder="1" applyAlignment="1">
      <alignment vertical="center" wrapText="1"/>
    </xf>
    <xf numFmtId="4" fontId="19" fillId="0" borderId="19" xfId="1" applyNumberFormat="1" applyFont="1" applyBorder="1" applyAlignment="1">
      <alignment horizontal="center"/>
    </xf>
    <xf numFmtId="2" fontId="19" fillId="0" borderId="19" xfId="1" applyNumberFormat="1" applyFont="1" applyBorder="1" applyAlignment="1">
      <alignment horizontal="left" vertical="center"/>
    </xf>
    <xf numFmtId="0" fontId="15" fillId="0" borderId="19" xfId="0" applyFont="1" applyBorder="1"/>
    <xf numFmtId="0" fontId="9" fillId="0" borderId="19" xfId="0" applyFont="1" applyFill="1" applyBorder="1" applyAlignment="1">
      <alignment horizontal="right"/>
    </xf>
    <xf numFmtId="0" fontId="9" fillId="0" borderId="0" xfId="0" applyFont="1" applyFill="1" applyBorder="1"/>
    <xf numFmtId="0" fontId="10" fillId="0" borderId="0" xfId="0" applyFont="1" applyFill="1" applyBorder="1" applyAlignment="1">
      <alignment horizontal="right"/>
    </xf>
    <xf numFmtId="0" fontId="10" fillId="0" borderId="0" xfId="0" applyFont="1" applyFill="1" applyBorder="1"/>
    <xf numFmtId="0" fontId="45" fillId="0" borderId="0" xfId="0" applyFont="1" applyFill="1" applyBorder="1" applyAlignment="1">
      <alignment horizontal="right"/>
    </xf>
    <xf numFmtId="168" fontId="10" fillId="0" borderId="0" xfId="0" applyNumberFormat="1" applyFont="1" applyFill="1" applyBorder="1" applyAlignment="1">
      <alignment horizontal="right"/>
    </xf>
    <xf numFmtId="0" fontId="51" fillId="28" borderId="0" xfId="1" applyFont="1" applyFill="1" applyAlignment="1">
      <alignment vertical="center"/>
    </xf>
  </cellXfs>
  <cellStyles count="189">
    <cellStyle name=" 1" xfId="10"/>
    <cellStyle name="_Procjena opremanja Busevec - Lekenik" xfId="20"/>
    <cellStyle name="20% - Accent1 2" xfId="21"/>
    <cellStyle name="20% - Accent1 2 2" xfId="22"/>
    <cellStyle name="20% - Accent1 3" xfId="23"/>
    <cellStyle name="20% - Accent2 2" xfId="24"/>
    <cellStyle name="20% - Accent2 2 2" xfId="25"/>
    <cellStyle name="20% - Accent2 3" xfId="26"/>
    <cellStyle name="20% - Accent3 2" xfId="27"/>
    <cellStyle name="20% - Accent3 2 2" xfId="28"/>
    <cellStyle name="20% - Accent3 3" xfId="29"/>
    <cellStyle name="20% - Accent4 2" xfId="30"/>
    <cellStyle name="20% - Accent4 2 2" xfId="31"/>
    <cellStyle name="20% - Accent4 3" xfId="32"/>
    <cellStyle name="20% - Accent5 2" xfId="33"/>
    <cellStyle name="20% - Accent5 2 2" xfId="34"/>
    <cellStyle name="20% - Accent5 3" xfId="35"/>
    <cellStyle name="20% - Accent6 2" xfId="36"/>
    <cellStyle name="20% - Accent6 2 2" xfId="37"/>
    <cellStyle name="20% - Accent6 3" xfId="38"/>
    <cellStyle name="20% - Isticanje1 2" xfId="39"/>
    <cellStyle name="20% - Isticanje2 2" xfId="40"/>
    <cellStyle name="20% - Isticanje3 2" xfId="41"/>
    <cellStyle name="20% - Isticanje4 2" xfId="42"/>
    <cellStyle name="20% - Isticanje5 2" xfId="43"/>
    <cellStyle name="20% - Isticanje6 2" xfId="44"/>
    <cellStyle name="40% - Accent1 2" xfId="45"/>
    <cellStyle name="40% - Accent1 2 2" xfId="46"/>
    <cellStyle name="40% - Accent1 3" xfId="47"/>
    <cellStyle name="40% - Accent2 2" xfId="48"/>
    <cellStyle name="40% - Accent2 2 2" xfId="49"/>
    <cellStyle name="40% - Accent2 3" xfId="50"/>
    <cellStyle name="40% - Accent3 2" xfId="51"/>
    <cellStyle name="40% - Accent3 2 2" xfId="52"/>
    <cellStyle name="40% - Accent3 3" xfId="53"/>
    <cellStyle name="40% - Accent4 2" xfId="54"/>
    <cellStyle name="40% - Accent4 2 2" xfId="55"/>
    <cellStyle name="40% - Accent4 3" xfId="56"/>
    <cellStyle name="40% - Accent5 2" xfId="57"/>
    <cellStyle name="40% - Accent5 2 2" xfId="58"/>
    <cellStyle name="40% - Accent5 3" xfId="59"/>
    <cellStyle name="40% - Accent5 4" xfId="60"/>
    <cellStyle name="40% - Accent6 2" xfId="61"/>
    <cellStyle name="40% - Accent6 2 2" xfId="62"/>
    <cellStyle name="40% - Accent6 3" xfId="63"/>
    <cellStyle name="40% - Isticanje2 2" xfId="64"/>
    <cellStyle name="40% - Isticanje3 2" xfId="65"/>
    <cellStyle name="40% - Isticanje4 2" xfId="66"/>
    <cellStyle name="40% - Isticanje5 2" xfId="67"/>
    <cellStyle name="40% - Isticanje5 3" xfId="68"/>
    <cellStyle name="40% - Isticanje5 5" xfId="69"/>
    <cellStyle name="40% - Isticanje6 2" xfId="70"/>
    <cellStyle name="40% - Naglasak1" xfId="71"/>
    <cellStyle name="40% - Naglasak1 2" xfId="72"/>
    <cellStyle name="40% - Naglasak1_2014-12-03 Tender B Manastir - most Drava" xfId="73"/>
    <cellStyle name="60% - Accent1 2" xfId="74"/>
    <cellStyle name="60% - Accent2 2" xfId="75"/>
    <cellStyle name="60% - Accent3 2" xfId="76"/>
    <cellStyle name="60% - Accent4 2" xfId="77"/>
    <cellStyle name="60% - Accent5 2" xfId="78"/>
    <cellStyle name="60% - Accent6 2" xfId="79"/>
    <cellStyle name="Accent1 2" xfId="80"/>
    <cellStyle name="Accent2 2" xfId="81"/>
    <cellStyle name="Accent3 2" xfId="82"/>
    <cellStyle name="Accent4 2" xfId="83"/>
    <cellStyle name="Accent5 2" xfId="84"/>
    <cellStyle name="Accent6 2" xfId="85"/>
    <cellStyle name="Bad 2" xfId="86"/>
    <cellStyle name="Bilješka" xfId="87"/>
    <cellStyle name="Calculation 2" xfId="88"/>
    <cellStyle name="Check Cell 2" xfId="89"/>
    <cellStyle name="Comma" xfId="14" builtinId="3"/>
    <cellStyle name="Comma 2" xfId="9"/>
    <cellStyle name="Comma 2 2" xfId="91"/>
    <cellStyle name="Comma 2 3" xfId="184"/>
    <cellStyle name="Comma 3" xfId="16"/>
    <cellStyle name="Comma 3 2" xfId="93"/>
    <cellStyle name="Comma 3 2 2" xfId="94"/>
    <cellStyle name="Comma 3 3" xfId="92"/>
    <cellStyle name="Comma 4" xfId="18"/>
    <cellStyle name="Comma 4 2" xfId="96"/>
    <cellStyle name="Comma 4 3" xfId="95"/>
    <cellStyle name="Comma 5" xfId="97"/>
    <cellStyle name="Comma 6" xfId="90"/>
    <cellStyle name="Comma 7" xfId="187"/>
    <cellStyle name="Comma_Ravča - Ploče 1" xfId="2"/>
    <cellStyle name="Comma_Tunel Glavica" xfId="3"/>
    <cellStyle name="Currency 2" xfId="98"/>
    <cellStyle name="Dobro" xfId="99"/>
    <cellStyle name="Euro" xfId="4"/>
    <cellStyle name="Euro 2" xfId="100"/>
    <cellStyle name="Explanatory Text 2" xfId="101"/>
    <cellStyle name="Good 2" xfId="103"/>
    <cellStyle name="Good 3" xfId="102"/>
    <cellStyle name="Heading 1 2" xfId="104"/>
    <cellStyle name="Heading 2 2" xfId="105"/>
    <cellStyle name="Heading 3 2" xfId="106"/>
    <cellStyle name="Heading 4 2" xfId="107"/>
    <cellStyle name="Input 2" xfId="108"/>
    <cellStyle name="Izlaz" xfId="109"/>
    <cellStyle name="Linked Cell 2" xfId="110"/>
    <cellStyle name="Naslov" xfId="111"/>
    <cellStyle name="Neutral 2" xfId="112"/>
    <cellStyle name="Normal" xfId="0" builtinId="0"/>
    <cellStyle name="Normal 10" xfId="186"/>
    <cellStyle name="Normal 2" xfId="1"/>
    <cellStyle name="Normal 2 2" xfId="13"/>
    <cellStyle name="Normal 2 2 2" xfId="114"/>
    <cellStyle name="Normal 2 2 3" xfId="185"/>
    <cellStyle name="Normal 2 3" xfId="113"/>
    <cellStyle name="Normal 3" xfId="12"/>
    <cellStyle name="Normal 3 2" xfId="116"/>
    <cellStyle name="Normal 3 3" xfId="115"/>
    <cellStyle name="Normal 4" xfId="15"/>
    <cellStyle name="Normal 4 2" xfId="118"/>
    <cellStyle name="Normal 4 3" xfId="117"/>
    <cellStyle name="Normal 4_2014-12-03 Tender B Manastir - most Drava" xfId="119"/>
    <cellStyle name="Normal 5" xfId="17"/>
    <cellStyle name="Normal 5 2" xfId="120"/>
    <cellStyle name="Normal 5 3" xfId="188"/>
    <cellStyle name="Normal 6" xfId="121"/>
    <cellStyle name="Normal 7" xfId="122"/>
    <cellStyle name="Normal 8" xfId="183"/>
    <cellStyle name="Normal 9" xfId="123"/>
    <cellStyle name="Normal 9 2" xfId="124"/>
    <cellStyle name="Normal_Ravča - Ploče 1" xfId="5"/>
    <cellStyle name="Normal_Troskovnik" xfId="19"/>
    <cellStyle name="Normal_Tunel Glavica" xfId="6"/>
    <cellStyle name="Note 2" xfId="126"/>
    <cellStyle name="Note 3" xfId="127"/>
    <cellStyle name="Note 4" xfId="128"/>
    <cellStyle name="Note 5" xfId="125"/>
    <cellStyle name="Obično 183" xfId="129"/>
    <cellStyle name="Obično 183 2" xfId="130"/>
    <cellStyle name="Obično 2" xfId="131"/>
    <cellStyle name="Obično 3" xfId="132"/>
    <cellStyle name="Obično 3 2" xfId="133"/>
    <cellStyle name="Obično 3 3" xfId="134"/>
    <cellStyle name="Obično 4" xfId="135"/>
    <cellStyle name="Obično 5" xfId="136"/>
    <cellStyle name="Obično 5 4" xfId="137"/>
    <cellStyle name="Obično 5_2014-12-03 Tender B Manastir - most Drava" xfId="138"/>
    <cellStyle name="Obično 6" xfId="139"/>
    <cellStyle name="Obično 6 2" xfId="140"/>
    <cellStyle name="Obično 7" xfId="141"/>
    <cellStyle name="Obično 8" xfId="142"/>
    <cellStyle name="Obično 9" xfId="143"/>
    <cellStyle name="Obično_1) KB 10(20) kV TS DM- RP DM" xfId="144"/>
    <cellStyle name="Output 2" xfId="146"/>
    <cellStyle name="Output 3" xfId="145"/>
    <cellStyle name="Percent 2" xfId="147"/>
    <cellStyle name="Percent 3" xfId="148"/>
    <cellStyle name="Percent 3 2" xfId="149"/>
    <cellStyle name="Postotak 2" xfId="150"/>
    <cellStyle name="Postotak 3" xfId="151"/>
    <cellStyle name="Postotak 4" xfId="152"/>
    <cellStyle name="Stil 1" xfId="153"/>
    <cellStyle name="Style 1" xfId="7"/>
    <cellStyle name="Style 1 2" xfId="11"/>
    <cellStyle name="Style 1 2 2" xfId="155"/>
    <cellStyle name="Style 1 3" xfId="154"/>
    <cellStyle name="Style 1_troskovnik-granicni prijelazi - tipski" xfId="156"/>
    <cellStyle name="Tekst upozorenja" xfId="157"/>
    <cellStyle name="Title 2" xfId="159"/>
    <cellStyle name="Title 3" xfId="158"/>
    <cellStyle name="Total 2" xfId="160"/>
    <cellStyle name="Ukupno" xfId="8"/>
    <cellStyle name="Ukupno 2" xfId="162"/>
    <cellStyle name="Ukupno 3" xfId="161"/>
    <cellStyle name="Valuta 2" xfId="163"/>
    <cellStyle name="Valuta 3" xfId="164"/>
    <cellStyle name="Warning Text 2" xfId="166"/>
    <cellStyle name="Warning Text 3" xfId="165"/>
    <cellStyle name="Warning Text 8 4" xfId="167"/>
    <cellStyle name="Zarez 2" xfId="168"/>
    <cellStyle name="Zarez 2 2" xfId="169"/>
    <cellStyle name="Zarez 2 3" xfId="170"/>
    <cellStyle name="Zarez 2 4" xfId="171"/>
    <cellStyle name="Zarez 2_Knjiga 5 TROŠKOVNIK Instalaterski radovi dio 1" xfId="172"/>
    <cellStyle name="Zarez 3" xfId="173"/>
    <cellStyle name="Zarez 3 2" xfId="174"/>
    <cellStyle name="Zarez 3 2 2" xfId="175"/>
    <cellStyle name="Zarez 3 3" xfId="176"/>
    <cellStyle name="Zarez 3 3 2" xfId="177"/>
    <cellStyle name="Zarez 3_Knjiga 5 TROŠKOVNIK Instalaterski radovi dio 1" xfId="178"/>
    <cellStyle name="Zarez 4" xfId="179"/>
    <cellStyle name="Zarez 5" xfId="180"/>
    <cellStyle name="Zarez 5 2" xfId="181"/>
    <cellStyle name="Zarez 6" xfId="1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3"/>
  <sheetViews>
    <sheetView tabSelected="1" view="pageBreakPreview" topLeftCell="A4" zoomScaleNormal="100" zoomScaleSheetLayoutView="100" workbookViewId="0">
      <selection activeCell="E24" sqref="E24"/>
    </sheetView>
  </sheetViews>
  <sheetFormatPr defaultRowHeight="14.25"/>
  <cols>
    <col min="1" max="1" width="115.7109375" style="168" customWidth="1"/>
    <col min="2" max="16384" width="9.140625" style="168"/>
  </cols>
  <sheetData>
    <row r="1" spans="1:1" ht="15">
      <c r="A1" s="167" t="s">
        <v>62</v>
      </c>
    </row>
    <row r="2" spans="1:1" ht="38.25">
      <c r="A2" s="169" t="s">
        <v>50</v>
      </c>
    </row>
    <row r="3" spans="1:1">
      <c r="A3" s="169"/>
    </row>
    <row r="4" spans="1:1" ht="89.25">
      <c r="A4" s="169" t="s">
        <v>51</v>
      </c>
    </row>
    <row r="5" spans="1:1">
      <c r="A5" s="169"/>
    </row>
    <row r="6" spans="1:1" ht="63.75">
      <c r="A6" s="169" t="s">
        <v>52</v>
      </c>
    </row>
    <row r="7" spans="1:1">
      <c r="A7" s="169"/>
    </row>
    <row r="8" spans="1:1" ht="51">
      <c r="A8" s="169" t="s">
        <v>53</v>
      </c>
    </row>
    <row r="9" spans="1:1" ht="51">
      <c r="A9" s="169" t="s">
        <v>54</v>
      </c>
    </row>
    <row r="10" spans="1:1" ht="89.25">
      <c r="A10" s="169" t="s">
        <v>55</v>
      </c>
    </row>
    <row r="11" spans="1:1">
      <c r="A11" s="169"/>
    </row>
    <row r="12" spans="1:1" ht="51">
      <c r="A12" s="169" t="s">
        <v>56</v>
      </c>
    </row>
    <row r="13" spans="1:1">
      <c r="A13" s="169"/>
    </row>
    <row r="14" spans="1:1" ht="25.5">
      <c r="A14" s="170" t="s">
        <v>63</v>
      </c>
    </row>
    <row r="15" spans="1:1">
      <c r="A15" s="169"/>
    </row>
    <row r="16" spans="1:1" ht="38.25">
      <c r="A16" s="169" t="s">
        <v>57</v>
      </c>
    </row>
    <row r="17" spans="1:1">
      <c r="A17" s="169"/>
    </row>
    <row r="18" spans="1:1" ht="25.5">
      <c r="A18" s="169" t="s">
        <v>58</v>
      </c>
    </row>
    <row r="19" spans="1:1">
      <c r="A19" s="169"/>
    </row>
    <row r="20" spans="1:1" ht="38.25">
      <c r="A20" s="169" t="s">
        <v>59</v>
      </c>
    </row>
    <row r="21" spans="1:1">
      <c r="A21" s="169"/>
    </row>
    <row r="22" spans="1:1" ht="63.75">
      <c r="A22" s="169" t="s">
        <v>60</v>
      </c>
    </row>
    <row r="23" spans="1:1">
      <c r="A23" s="169"/>
    </row>
    <row r="24" spans="1:1" ht="51">
      <c r="A24" s="169" t="s">
        <v>61</v>
      </c>
    </row>
    <row r="25" spans="1:1">
      <c r="A25" s="169"/>
    </row>
    <row r="26" spans="1:1" ht="25.5">
      <c r="A26" s="169" t="s">
        <v>64</v>
      </c>
    </row>
    <row r="27" spans="1:1">
      <c r="A27" s="169"/>
    </row>
    <row r="28" spans="1:1">
      <c r="A28" s="171" t="s">
        <v>356</v>
      </c>
    </row>
    <row r="29" spans="1:1">
      <c r="A29" s="171"/>
    </row>
    <row r="30" spans="1:1" ht="25.5">
      <c r="A30" s="169" t="s">
        <v>357</v>
      </c>
    </row>
    <row r="31" spans="1:1">
      <c r="A31" s="169"/>
    </row>
    <row r="32" spans="1:1">
      <c r="A32" s="171"/>
    </row>
    <row r="33" spans="1:1" ht="15">
      <c r="A33" s="15"/>
    </row>
  </sheetData>
  <pageMargins left="0.70866141732283472" right="0.70866141732283472" top="0.74803149606299213" bottom="0.74803149606299213" header="0.31496062992125984" footer="0.31496062992125984"/>
  <pageSetup paperSize="9" scale="75" fitToHeight="0" orientation="portrait" r:id="rId1"/>
  <headerFooter>
    <oddFooter>&amp;R&amp;"Arial,Regular"&amp;9TROŠKOVNIK str.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4"/>
  <sheetViews>
    <sheetView view="pageBreakPreview" topLeftCell="A357" zoomScaleNormal="100" zoomScaleSheetLayoutView="100" workbookViewId="0">
      <selection activeCell="N378" sqref="N378"/>
    </sheetView>
  </sheetViews>
  <sheetFormatPr defaultRowHeight="14.25" outlineLevelRow="1"/>
  <cols>
    <col min="1" max="1" width="9.140625" style="40"/>
    <col min="2" max="2" width="44.7109375" style="40" customWidth="1"/>
    <col min="3" max="3" width="9.7109375" style="40" customWidth="1"/>
    <col min="4" max="4" width="12.7109375" style="117" customWidth="1"/>
    <col min="5" max="5" width="12.7109375" style="110" customWidth="1"/>
    <col min="6" max="6" width="15" style="110" customWidth="1"/>
    <col min="7" max="16384" width="9.140625" style="40"/>
  </cols>
  <sheetData>
    <row r="1" spans="1:6" ht="26.25" thickBot="1">
      <c r="A1" s="157" t="s">
        <v>0</v>
      </c>
      <c r="B1" s="158" t="s">
        <v>1</v>
      </c>
      <c r="C1" s="159" t="s">
        <v>2</v>
      </c>
      <c r="D1" s="160" t="s">
        <v>3</v>
      </c>
      <c r="E1" s="160" t="s">
        <v>4</v>
      </c>
      <c r="F1" s="161" t="s">
        <v>5</v>
      </c>
    </row>
    <row r="2" spans="1:6">
      <c r="A2" s="36"/>
      <c r="B2" s="37"/>
      <c r="C2" s="38"/>
      <c r="D2" s="39"/>
      <c r="E2" s="39"/>
      <c r="F2" s="39"/>
    </row>
    <row r="3" spans="1:6" ht="24.75" customHeight="1">
      <c r="A3" s="36">
        <v>1</v>
      </c>
      <c r="B3" s="162" t="s">
        <v>126</v>
      </c>
      <c r="C3" s="38"/>
      <c r="D3" s="39"/>
      <c r="E3" s="39"/>
      <c r="F3" s="39"/>
    </row>
    <row r="4" spans="1:6">
      <c r="C4" s="89"/>
    </row>
    <row r="5" spans="1:6" ht="127.5">
      <c r="A5" s="35" t="s">
        <v>8</v>
      </c>
      <c r="B5" s="23" t="s">
        <v>130</v>
      </c>
      <c r="C5" s="8"/>
      <c r="D5" s="26"/>
      <c r="E5" s="27"/>
      <c r="F5" s="2"/>
    </row>
    <row r="6" spans="1:6">
      <c r="A6" s="172"/>
      <c r="B6" s="173" t="s">
        <v>17</v>
      </c>
      <c r="C6" s="174" t="s">
        <v>18</v>
      </c>
      <c r="D6" s="175">
        <v>1</v>
      </c>
      <c r="E6" s="176"/>
      <c r="F6" s="177"/>
    </row>
    <row r="7" spans="1:6">
      <c r="A7" s="10"/>
      <c r="B7" s="5"/>
      <c r="C7" s="8"/>
      <c r="D7" s="123"/>
      <c r="E7" s="128"/>
      <c r="F7" s="41"/>
    </row>
    <row r="8" spans="1:6" ht="51">
      <c r="A8" s="35" t="s">
        <v>13</v>
      </c>
      <c r="B8" s="19" t="s">
        <v>65</v>
      </c>
      <c r="C8" s="8"/>
      <c r="D8" s="123"/>
      <c r="E8" s="128"/>
      <c r="F8" s="41"/>
    </row>
    <row r="9" spans="1:6">
      <c r="A9" s="172"/>
      <c r="B9" s="173" t="s">
        <v>17</v>
      </c>
      <c r="C9" s="174" t="s">
        <v>18</v>
      </c>
      <c r="D9" s="175">
        <v>1</v>
      </c>
      <c r="E9" s="176"/>
      <c r="F9" s="177"/>
    </row>
    <row r="10" spans="1:6">
      <c r="A10" s="25"/>
      <c r="B10" s="5"/>
      <c r="C10" s="8"/>
      <c r="D10" s="123"/>
      <c r="E10" s="128"/>
      <c r="F10" s="41"/>
    </row>
    <row r="11" spans="1:6" ht="38.25">
      <c r="A11" s="35" t="s">
        <v>6</v>
      </c>
      <c r="B11" s="23" t="s">
        <v>94</v>
      </c>
      <c r="C11" s="1"/>
      <c r="D11" s="26"/>
      <c r="E11" s="128"/>
      <c r="F11" s="41"/>
    </row>
    <row r="12" spans="1:6" ht="38.25">
      <c r="A12" s="10"/>
      <c r="B12" s="23" t="s">
        <v>66</v>
      </c>
      <c r="C12" s="1"/>
      <c r="D12" s="26"/>
      <c r="E12" s="128"/>
      <c r="F12" s="41"/>
    </row>
    <row r="13" spans="1:6">
      <c r="A13" s="10"/>
      <c r="B13" s="23" t="s">
        <v>219</v>
      </c>
      <c r="C13" s="1"/>
      <c r="D13" s="26"/>
      <c r="E13" s="128"/>
      <c r="F13" s="41"/>
    </row>
    <row r="14" spans="1:6">
      <c r="A14" s="172"/>
      <c r="B14" s="178" t="s">
        <v>16</v>
      </c>
      <c r="C14" s="174" t="s">
        <v>7</v>
      </c>
      <c r="D14" s="175">
        <v>44.5</v>
      </c>
      <c r="E14" s="176"/>
      <c r="F14" s="177"/>
    </row>
    <row r="15" spans="1:6">
      <c r="A15" s="10"/>
      <c r="B15" s="6"/>
      <c r="C15" s="8"/>
      <c r="D15" s="29"/>
      <c r="E15" s="128"/>
      <c r="F15" s="41"/>
    </row>
    <row r="16" spans="1:6" ht="25.5">
      <c r="A16" s="35" t="s">
        <v>9</v>
      </c>
      <c r="B16" s="23" t="s">
        <v>95</v>
      </c>
      <c r="C16" s="1"/>
      <c r="D16" s="29"/>
      <c r="E16" s="128"/>
      <c r="F16" s="41"/>
    </row>
    <row r="17" spans="1:12">
      <c r="A17" s="35"/>
      <c r="B17" s="23" t="s">
        <v>219</v>
      </c>
      <c r="C17" s="1"/>
      <c r="D17" s="29"/>
      <c r="E17" s="128"/>
      <c r="F17" s="41"/>
    </row>
    <row r="18" spans="1:12" ht="140.25">
      <c r="A18" s="10"/>
      <c r="B18" s="23" t="s">
        <v>338</v>
      </c>
      <c r="C18" s="1"/>
      <c r="D18" s="29"/>
      <c r="E18" s="128"/>
      <c r="F18" s="41"/>
    </row>
    <row r="19" spans="1:12">
      <c r="A19" s="172"/>
      <c r="B19" s="178" t="s">
        <v>16</v>
      </c>
      <c r="C19" s="174" t="s">
        <v>7</v>
      </c>
      <c r="D19" s="175">
        <v>55.7</v>
      </c>
      <c r="E19" s="176"/>
      <c r="F19" s="177"/>
    </row>
    <row r="20" spans="1:12">
      <c r="A20" s="10"/>
      <c r="B20" s="6"/>
      <c r="C20" s="8"/>
      <c r="D20" s="26"/>
      <c r="E20" s="128"/>
      <c r="F20" s="41">
        <f t="shared" ref="F20:F89" si="0">D20*E20</f>
        <v>0</v>
      </c>
    </row>
    <row r="21" spans="1:12" ht="38.25">
      <c r="A21" s="35" t="s">
        <v>10</v>
      </c>
      <c r="B21" s="19" t="s">
        <v>96</v>
      </c>
      <c r="C21" s="24"/>
      <c r="D21" s="100"/>
      <c r="E21" s="133"/>
      <c r="F21" s="41">
        <f t="shared" si="0"/>
        <v>0</v>
      </c>
    </row>
    <row r="22" spans="1:12" ht="38.25">
      <c r="A22" s="25"/>
      <c r="B22" s="22" t="s">
        <v>98</v>
      </c>
      <c r="C22" s="24"/>
      <c r="D22" s="100"/>
      <c r="E22" s="133"/>
      <c r="F22" s="41">
        <f t="shared" si="0"/>
        <v>0</v>
      </c>
    </row>
    <row r="23" spans="1:12">
      <c r="A23" s="179"/>
      <c r="B23" s="180" t="s">
        <v>81</v>
      </c>
      <c r="C23" s="181" t="s">
        <v>82</v>
      </c>
      <c r="D23" s="182">
        <v>5478</v>
      </c>
      <c r="E23" s="183"/>
      <c r="F23" s="177"/>
    </row>
    <row r="24" spans="1:12">
      <c r="A24" s="25"/>
      <c r="B24" s="22"/>
      <c r="C24" s="24"/>
      <c r="D24" s="100"/>
      <c r="E24" s="133"/>
      <c r="F24" s="41">
        <f t="shared" si="0"/>
        <v>0</v>
      </c>
    </row>
    <row r="25" spans="1:12" ht="51">
      <c r="A25" s="35" t="s">
        <v>14</v>
      </c>
      <c r="B25" s="19" t="s">
        <v>97</v>
      </c>
      <c r="C25" s="24"/>
      <c r="D25" s="100"/>
      <c r="E25" s="133"/>
      <c r="F25" s="41">
        <f t="shared" si="0"/>
        <v>0</v>
      </c>
      <c r="L25" s="166"/>
    </row>
    <row r="26" spans="1:12" ht="38.25">
      <c r="A26" s="25"/>
      <c r="B26" s="22" t="s">
        <v>98</v>
      </c>
      <c r="C26" s="24"/>
      <c r="D26" s="100"/>
      <c r="E26" s="133"/>
      <c r="F26" s="41">
        <f t="shared" si="0"/>
        <v>0</v>
      </c>
    </row>
    <row r="27" spans="1:12">
      <c r="A27" s="179"/>
      <c r="B27" s="180" t="s">
        <v>84</v>
      </c>
      <c r="C27" s="181" t="s">
        <v>86</v>
      </c>
      <c r="D27" s="182">
        <v>528</v>
      </c>
      <c r="E27" s="183"/>
      <c r="F27" s="177"/>
    </row>
    <row r="28" spans="1:12">
      <c r="A28" s="10"/>
      <c r="B28" s="6"/>
      <c r="C28" s="8"/>
      <c r="D28" s="26"/>
      <c r="E28" s="128"/>
      <c r="F28" s="41">
        <f t="shared" si="0"/>
        <v>0</v>
      </c>
    </row>
    <row r="29" spans="1:12">
      <c r="A29" s="35" t="s">
        <v>21</v>
      </c>
      <c r="B29" s="23" t="s">
        <v>99</v>
      </c>
      <c r="C29" s="8"/>
      <c r="D29" s="26"/>
      <c r="E29" s="128"/>
      <c r="F29" s="41">
        <f t="shared" si="0"/>
        <v>0</v>
      </c>
    </row>
    <row r="30" spans="1:12" ht="89.25">
      <c r="A30" s="10"/>
      <c r="B30" s="118" t="s">
        <v>319</v>
      </c>
      <c r="C30" s="24"/>
      <c r="D30" s="26"/>
      <c r="E30" s="133"/>
      <c r="F30" s="41">
        <f t="shared" si="0"/>
        <v>0</v>
      </c>
    </row>
    <row r="31" spans="1:12">
      <c r="A31" s="172"/>
      <c r="B31" s="184" t="s">
        <v>92</v>
      </c>
      <c r="C31" s="181" t="s">
        <v>25</v>
      </c>
      <c r="D31" s="175">
        <v>3</v>
      </c>
      <c r="E31" s="183"/>
      <c r="F31" s="177"/>
    </row>
    <row r="32" spans="1:12">
      <c r="E32" s="134"/>
      <c r="F32" s="41">
        <f t="shared" si="0"/>
        <v>0</v>
      </c>
    </row>
    <row r="33" spans="1:6">
      <c r="A33" s="35" t="s">
        <v>23</v>
      </c>
      <c r="B33" s="23" t="s">
        <v>67</v>
      </c>
      <c r="C33" s="23"/>
      <c r="D33" s="30"/>
      <c r="E33" s="135"/>
      <c r="F33" s="41">
        <f t="shared" si="0"/>
        <v>0</v>
      </c>
    </row>
    <row r="34" spans="1:6">
      <c r="A34" s="23"/>
      <c r="B34" s="23" t="s">
        <v>68</v>
      </c>
      <c r="C34" s="23"/>
      <c r="D34" s="30"/>
      <c r="E34" s="135"/>
      <c r="F34" s="41">
        <f t="shared" si="0"/>
        <v>0</v>
      </c>
    </row>
    <row r="35" spans="1:6" ht="76.5">
      <c r="A35" s="23"/>
      <c r="B35" s="23" t="s">
        <v>222</v>
      </c>
      <c r="C35" s="23"/>
      <c r="D35" s="30"/>
      <c r="E35" s="135"/>
      <c r="F35" s="41">
        <f t="shared" si="0"/>
        <v>0</v>
      </c>
    </row>
    <row r="36" spans="1:6">
      <c r="A36" s="178"/>
      <c r="B36" s="185" t="s">
        <v>72</v>
      </c>
      <c r="C36" s="181" t="s">
        <v>12</v>
      </c>
      <c r="D36" s="175">
        <v>10780</v>
      </c>
      <c r="E36" s="176"/>
      <c r="F36" s="177"/>
    </row>
    <row r="37" spans="1:6">
      <c r="E37" s="134"/>
      <c r="F37" s="41">
        <f t="shared" si="0"/>
        <v>0</v>
      </c>
    </row>
    <row r="38" spans="1:6">
      <c r="A38" s="35" t="s">
        <v>24</v>
      </c>
      <c r="B38" s="23" t="s">
        <v>69</v>
      </c>
      <c r="C38" s="1"/>
      <c r="D38" s="26"/>
      <c r="E38" s="128"/>
      <c r="F38" s="41">
        <f t="shared" si="0"/>
        <v>0</v>
      </c>
    </row>
    <row r="39" spans="1:6">
      <c r="A39" s="10"/>
      <c r="B39" s="23" t="s">
        <v>70</v>
      </c>
      <c r="C39" s="1"/>
      <c r="D39" s="26"/>
      <c r="E39" s="128"/>
      <c r="F39" s="41">
        <f t="shared" si="0"/>
        <v>0</v>
      </c>
    </row>
    <row r="40" spans="1:6" ht="114.75">
      <c r="A40" s="10"/>
      <c r="B40" s="23" t="s">
        <v>220</v>
      </c>
      <c r="C40" s="8"/>
      <c r="D40" s="26"/>
      <c r="E40" s="128"/>
      <c r="F40" s="41">
        <f t="shared" si="0"/>
        <v>0</v>
      </c>
    </row>
    <row r="41" spans="1:6">
      <c r="A41" s="179"/>
      <c r="B41" s="185" t="s">
        <v>71</v>
      </c>
      <c r="C41" s="181" t="s">
        <v>12</v>
      </c>
      <c r="D41" s="175">
        <v>19492</v>
      </c>
      <c r="E41" s="176"/>
      <c r="F41" s="177"/>
    </row>
    <row r="42" spans="1:6">
      <c r="A42" s="25"/>
      <c r="B42" s="16"/>
      <c r="C42" s="24"/>
      <c r="D42" s="26"/>
      <c r="E42" s="128"/>
      <c r="F42" s="41">
        <f t="shared" si="0"/>
        <v>0</v>
      </c>
    </row>
    <row r="43" spans="1:6" ht="25.5">
      <c r="A43" s="35" t="s">
        <v>26</v>
      </c>
      <c r="B43" s="20" t="s">
        <v>221</v>
      </c>
      <c r="C43" s="99"/>
      <c r="D43" s="100"/>
      <c r="E43" s="133"/>
      <c r="F43" s="41">
        <f t="shared" si="0"/>
        <v>0</v>
      </c>
    </row>
    <row r="44" spans="1:6" ht="51">
      <c r="A44" s="25"/>
      <c r="B44" s="20" t="s">
        <v>100</v>
      </c>
      <c r="C44" s="24"/>
      <c r="D44" s="31"/>
      <c r="E44" s="133"/>
      <c r="F44" s="41">
        <f t="shared" si="0"/>
        <v>0</v>
      </c>
    </row>
    <row r="45" spans="1:6">
      <c r="A45" s="179"/>
      <c r="B45" s="186" t="s">
        <v>83</v>
      </c>
      <c r="C45" s="181" t="s">
        <v>22</v>
      </c>
      <c r="D45" s="175">
        <v>10140</v>
      </c>
      <c r="E45" s="183"/>
      <c r="F45" s="177"/>
    </row>
    <row r="46" spans="1:6">
      <c r="A46" s="25"/>
      <c r="B46" s="16"/>
      <c r="C46" s="24"/>
      <c r="D46" s="26"/>
      <c r="E46" s="128"/>
      <c r="F46" s="41">
        <f t="shared" si="0"/>
        <v>0</v>
      </c>
    </row>
    <row r="47" spans="1:6" ht="216.75">
      <c r="A47" s="35" t="s">
        <v>27</v>
      </c>
      <c r="B47" s="119" t="s">
        <v>114</v>
      </c>
      <c r="C47" s="124"/>
      <c r="D47" s="100"/>
      <c r="E47" s="136"/>
      <c r="F47" s="41">
        <f t="shared" si="0"/>
        <v>0</v>
      </c>
    </row>
    <row r="48" spans="1:6" ht="27">
      <c r="A48" s="25"/>
      <c r="B48" s="120" t="s">
        <v>122</v>
      </c>
      <c r="C48" s="124"/>
      <c r="D48" s="125"/>
      <c r="E48" s="136"/>
      <c r="F48" s="41">
        <f t="shared" si="0"/>
        <v>0</v>
      </c>
    </row>
    <row r="49" spans="1:6">
      <c r="A49" s="25"/>
      <c r="B49" s="187" t="s">
        <v>76</v>
      </c>
      <c r="C49" s="188" t="s">
        <v>12</v>
      </c>
      <c r="D49" s="189">
        <v>40.5</v>
      </c>
      <c r="E49" s="190"/>
      <c r="F49" s="177"/>
    </row>
    <row r="50" spans="1:6">
      <c r="A50" s="25"/>
      <c r="B50" s="191" t="s">
        <v>75</v>
      </c>
      <c r="C50" s="192" t="s">
        <v>12</v>
      </c>
      <c r="D50" s="193">
        <v>2</v>
      </c>
      <c r="E50" s="194"/>
      <c r="F50" s="195"/>
    </row>
    <row r="51" spans="1:6">
      <c r="A51" s="25"/>
      <c r="B51" s="191" t="s">
        <v>74</v>
      </c>
      <c r="C51" s="192" t="s">
        <v>12</v>
      </c>
      <c r="D51" s="193">
        <v>5.5</v>
      </c>
      <c r="E51" s="194"/>
      <c r="F51" s="195"/>
    </row>
    <row r="52" spans="1:6">
      <c r="A52" s="25"/>
      <c r="B52" s="191" t="s">
        <v>73</v>
      </c>
      <c r="C52" s="192" t="s">
        <v>12</v>
      </c>
      <c r="D52" s="193">
        <v>11</v>
      </c>
      <c r="E52" s="194"/>
      <c r="F52" s="195"/>
    </row>
    <row r="53" spans="1:6">
      <c r="A53" s="179"/>
      <c r="B53" s="187" t="s">
        <v>121</v>
      </c>
      <c r="C53" s="188" t="s">
        <v>46</v>
      </c>
      <c r="D53" s="189">
        <v>2217.5</v>
      </c>
      <c r="E53" s="190"/>
      <c r="F53" s="177"/>
    </row>
    <row r="54" spans="1:6">
      <c r="A54" s="25"/>
      <c r="B54" s="122"/>
      <c r="C54" s="124"/>
      <c r="D54" s="126"/>
      <c r="E54" s="136"/>
      <c r="F54" s="41">
        <f t="shared" si="0"/>
        <v>0</v>
      </c>
    </row>
    <row r="55" spans="1:6" ht="207.75" customHeight="1">
      <c r="A55" s="35" t="s">
        <v>28</v>
      </c>
      <c r="B55" s="119" t="s">
        <v>336</v>
      </c>
      <c r="C55" s="124"/>
      <c r="D55" s="100"/>
      <c r="E55" s="136"/>
      <c r="F55" s="41">
        <f t="shared" si="0"/>
        <v>0</v>
      </c>
    </row>
    <row r="56" spans="1:6" ht="27">
      <c r="A56" s="25"/>
      <c r="B56" s="120" t="s">
        <v>122</v>
      </c>
      <c r="C56" s="124"/>
      <c r="D56" s="126"/>
      <c r="E56" s="136"/>
      <c r="F56" s="41">
        <f t="shared" si="0"/>
        <v>0</v>
      </c>
    </row>
    <row r="57" spans="1:6">
      <c r="A57" s="25"/>
      <c r="B57" s="187" t="s">
        <v>76</v>
      </c>
      <c r="C57" s="188" t="s">
        <v>12</v>
      </c>
      <c r="D57" s="189">
        <v>35</v>
      </c>
      <c r="E57" s="190"/>
      <c r="F57" s="177"/>
    </row>
    <row r="58" spans="1:6">
      <c r="A58" s="25"/>
      <c r="B58" s="191" t="s">
        <v>75</v>
      </c>
      <c r="C58" s="192" t="s">
        <v>12</v>
      </c>
      <c r="D58" s="193">
        <v>1.2</v>
      </c>
      <c r="E58" s="194"/>
      <c r="F58" s="195"/>
    </row>
    <row r="59" spans="1:6">
      <c r="A59" s="25"/>
      <c r="B59" s="191" t="s">
        <v>74</v>
      </c>
      <c r="C59" s="192" t="s">
        <v>12</v>
      </c>
      <c r="D59" s="193">
        <v>4.5999999999999996</v>
      </c>
      <c r="E59" s="194"/>
      <c r="F59" s="195"/>
    </row>
    <row r="60" spans="1:6">
      <c r="A60" s="25"/>
      <c r="B60" s="191" t="s">
        <v>73</v>
      </c>
      <c r="C60" s="192" t="s">
        <v>12</v>
      </c>
      <c r="D60" s="193">
        <v>9.1</v>
      </c>
      <c r="E60" s="194"/>
      <c r="F60" s="195"/>
    </row>
    <row r="61" spans="1:6">
      <c r="A61" s="179"/>
      <c r="B61" s="187" t="s">
        <v>121</v>
      </c>
      <c r="C61" s="188" t="s">
        <v>46</v>
      </c>
      <c r="D61" s="189">
        <v>1943.6</v>
      </c>
      <c r="E61" s="190"/>
      <c r="F61" s="177"/>
    </row>
    <row r="62" spans="1:6">
      <c r="A62" s="25"/>
      <c r="B62" s="23"/>
      <c r="C62" s="8"/>
      <c r="D62" s="26"/>
      <c r="E62" s="128"/>
      <c r="F62" s="41">
        <f t="shared" si="0"/>
        <v>0</v>
      </c>
    </row>
    <row r="63" spans="1:6" ht="245.25" customHeight="1">
      <c r="A63" s="35" t="s">
        <v>30</v>
      </c>
      <c r="B63" s="119" t="s">
        <v>117</v>
      </c>
      <c r="C63" s="124"/>
      <c r="D63" s="100"/>
      <c r="E63" s="136"/>
      <c r="F63" s="41">
        <f t="shared" si="0"/>
        <v>0</v>
      </c>
    </row>
    <row r="64" spans="1:6" ht="27">
      <c r="A64" s="25"/>
      <c r="B64" s="120" t="s">
        <v>122</v>
      </c>
      <c r="C64" s="124"/>
      <c r="D64" s="126"/>
      <c r="E64" s="136"/>
      <c r="F64" s="41">
        <f t="shared" si="0"/>
        <v>0</v>
      </c>
    </row>
    <row r="65" spans="1:6">
      <c r="A65" s="25"/>
      <c r="B65" s="187" t="s">
        <v>76</v>
      </c>
      <c r="C65" s="188" t="s">
        <v>12</v>
      </c>
      <c r="D65" s="189">
        <v>65.7</v>
      </c>
      <c r="E65" s="190"/>
      <c r="F65" s="177"/>
    </row>
    <row r="66" spans="1:6">
      <c r="A66" s="25"/>
      <c r="B66" s="191" t="s">
        <v>75</v>
      </c>
      <c r="C66" s="192" t="s">
        <v>12</v>
      </c>
      <c r="D66" s="193">
        <v>4.5</v>
      </c>
      <c r="E66" s="194"/>
      <c r="F66" s="195"/>
    </row>
    <row r="67" spans="1:6">
      <c r="A67" s="25"/>
      <c r="B67" s="191" t="s">
        <v>74</v>
      </c>
      <c r="C67" s="192" t="s">
        <v>12</v>
      </c>
      <c r="D67" s="193">
        <v>10</v>
      </c>
      <c r="E67" s="194"/>
      <c r="F67" s="195"/>
    </row>
    <row r="68" spans="1:6">
      <c r="A68" s="25"/>
      <c r="B68" s="191" t="s">
        <v>73</v>
      </c>
      <c r="C68" s="192" t="s">
        <v>12</v>
      </c>
      <c r="D68" s="193">
        <v>20.399999999999999</v>
      </c>
      <c r="E68" s="194"/>
      <c r="F68" s="195"/>
    </row>
    <row r="69" spans="1:6">
      <c r="A69" s="25"/>
      <c r="B69" s="191" t="s">
        <v>108</v>
      </c>
      <c r="C69" s="192" t="s">
        <v>12</v>
      </c>
      <c r="D69" s="193">
        <v>9.3000000000000007</v>
      </c>
      <c r="E69" s="194"/>
      <c r="F69" s="195"/>
    </row>
    <row r="70" spans="1:6">
      <c r="A70" s="179"/>
      <c r="B70" s="187" t="s">
        <v>121</v>
      </c>
      <c r="C70" s="188" t="s">
        <v>46</v>
      </c>
      <c r="D70" s="189">
        <v>5409.3</v>
      </c>
      <c r="E70" s="190"/>
      <c r="F70" s="177"/>
    </row>
    <row r="71" spans="1:6">
      <c r="A71" s="25"/>
      <c r="B71" s="23"/>
      <c r="C71" s="8"/>
      <c r="D71" s="26"/>
      <c r="E71" s="128"/>
      <c r="F71" s="41">
        <f t="shared" si="0"/>
        <v>0</v>
      </c>
    </row>
    <row r="72" spans="1:6" ht="216.75">
      <c r="A72" s="35" t="s">
        <v>31</v>
      </c>
      <c r="B72" s="119" t="s">
        <v>320</v>
      </c>
      <c r="C72" s="124"/>
      <c r="D72" s="100"/>
      <c r="E72" s="136"/>
      <c r="F72" s="41">
        <f t="shared" si="0"/>
        <v>0</v>
      </c>
    </row>
    <row r="73" spans="1:6" ht="27">
      <c r="A73" s="25"/>
      <c r="B73" s="120" t="s">
        <v>123</v>
      </c>
      <c r="C73" s="124"/>
      <c r="D73" s="126"/>
      <c r="E73" s="136"/>
      <c r="F73" s="41">
        <f t="shared" si="0"/>
        <v>0</v>
      </c>
    </row>
    <row r="74" spans="1:6">
      <c r="A74" s="25"/>
      <c r="B74" s="187" t="s">
        <v>76</v>
      </c>
      <c r="C74" s="188" t="s">
        <v>12</v>
      </c>
      <c r="D74" s="189">
        <v>32.4</v>
      </c>
      <c r="E74" s="190"/>
      <c r="F74" s="177"/>
    </row>
    <row r="75" spans="1:6">
      <c r="A75" s="25"/>
      <c r="B75" s="191" t="s">
        <v>75</v>
      </c>
      <c r="C75" s="192" t="s">
        <v>12</v>
      </c>
      <c r="D75" s="193">
        <v>2.4</v>
      </c>
      <c r="E75" s="194"/>
      <c r="F75" s="195"/>
    </row>
    <row r="76" spans="1:6">
      <c r="A76" s="25"/>
      <c r="B76" s="191" t="s">
        <v>74</v>
      </c>
      <c r="C76" s="192" t="s">
        <v>12</v>
      </c>
      <c r="D76" s="193">
        <v>7.2</v>
      </c>
      <c r="E76" s="194"/>
      <c r="F76" s="195"/>
    </row>
    <row r="77" spans="1:6">
      <c r="A77" s="25"/>
      <c r="B77" s="191" t="s">
        <v>73</v>
      </c>
      <c r="C77" s="192" t="s">
        <v>12</v>
      </c>
      <c r="D77" s="193">
        <v>13</v>
      </c>
      <c r="E77" s="194"/>
      <c r="F77" s="195"/>
    </row>
    <row r="78" spans="1:6">
      <c r="A78" s="25"/>
      <c r="B78" s="191" t="s">
        <v>121</v>
      </c>
      <c r="C78" s="192" t="s">
        <v>46</v>
      </c>
      <c r="D78" s="193">
        <v>3143.4</v>
      </c>
      <c r="E78" s="194"/>
      <c r="F78" s="195"/>
    </row>
    <row r="79" spans="1:6">
      <c r="A79" s="179"/>
      <c r="B79" s="196" t="s">
        <v>77</v>
      </c>
      <c r="C79" s="181" t="s">
        <v>78</v>
      </c>
      <c r="D79" s="175">
        <v>10</v>
      </c>
      <c r="E79" s="190"/>
      <c r="F79" s="177"/>
    </row>
    <row r="80" spans="1:6">
      <c r="A80" s="25"/>
      <c r="B80" s="23"/>
      <c r="C80" s="8"/>
      <c r="D80" s="26"/>
      <c r="E80" s="128"/>
      <c r="F80" s="41">
        <f t="shared" si="0"/>
        <v>0</v>
      </c>
    </row>
    <row r="81" spans="1:6" ht="216.75">
      <c r="A81" s="35" t="s">
        <v>32</v>
      </c>
      <c r="B81" s="119" t="s">
        <v>113</v>
      </c>
      <c r="C81" s="124"/>
      <c r="D81" s="100"/>
      <c r="E81" s="136"/>
      <c r="F81" s="41">
        <f t="shared" si="0"/>
        <v>0</v>
      </c>
    </row>
    <row r="82" spans="1:6" ht="36.75" customHeight="1">
      <c r="A82" s="25"/>
      <c r="B82" s="120" t="s">
        <v>122</v>
      </c>
      <c r="C82" s="124"/>
      <c r="D82" s="126"/>
      <c r="E82" s="136"/>
      <c r="F82" s="41">
        <f t="shared" si="0"/>
        <v>0</v>
      </c>
    </row>
    <row r="83" spans="1:6">
      <c r="A83" s="25"/>
      <c r="B83" s="187" t="s">
        <v>76</v>
      </c>
      <c r="C83" s="188" t="s">
        <v>12</v>
      </c>
      <c r="D83" s="189">
        <v>22.6</v>
      </c>
      <c r="E83" s="190"/>
      <c r="F83" s="177"/>
    </row>
    <row r="84" spans="1:6">
      <c r="A84" s="25"/>
      <c r="B84" s="191" t="s">
        <v>75</v>
      </c>
      <c r="C84" s="192" t="s">
        <v>12</v>
      </c>
      <c r="D84" s="193">
        <v>2.2000000000000002</v>
      </c>
      <c r="E84" s="194"/>
      <c r="F84" s="195"/>
    </row>
    <row r="85" spans="1:6">
      <c r="A85" s="25"/>
      <c r="B85" s="191" t="s">
        <v>74</v>
      </c>
      <c r="C85" s="192" t="s">
        <v>12</v>
      </c>
      <c r="D85" s="193">
        <v>3.4</v>
      </c>
      <c r="E85" s="194"/>
      <c r="F85" s="195"/>
    </row>
    <row r="86" spans="1:6">
      <c r="A86" s="25"/>
      <c r="B86" s="191" t="s">
        <v>73</v>
      </c>
      <c r="C86" s="192" t="s">
        <v>12</v>
      </c>
      <c r="D86" s="193">
        <v>6.5</v>
      </c>
      <c r="E86" s="194"/>
      <c r="F86" s="195"/>
    </row>
    <row r="87" spans="1:6">
      <c r="A87" s="179"/>
      <c r="B87" s="187" t="s">
        <v>121</v>
      </c>
      <c r="C87" s="188" t="s">
        <v>46</v>
      </c>
      <c r="D87" s="189">
        <v>2699</v>
      </c>
      <c r="E87" s="190"/>
      <c r="F87" s="177"/>
    </row>
    <row r="88" spans="1:6">
      <c r="A88" s="25"/>
      <c r="B88" s="23"/>
      <c r="C88" s="24"/>
      <c r="D88" s="26"/>
      <c r="E88" s="128"/>
      <c r="F88" s="41">
        <f t="shared" si="0"/>
        <v>0</v>
      </c>
    </row>
    <row r="89" spans="1:6" ht="194.25">
      <c r="A89" s="35" t="s">
        <v>33</v>
      </c>
      <c r="B89" s="21" t="s">
        <v>321</v>
      </c>
      <c r="C89" s="24"/>
      <c r="D89" s="26"/>
      <c r="E89" s="128"/>
      <c r="F89" s="41">
        <f t="shared" si="0"/>
        <v>0</v>
      </c>
    </row>
    <row r="90" spans="1:6">
      <c r="A90" s="25"/>
      <c r="B90" s="120" t="s">
        <v>91</v>
      </c>
      <c r="C90" s="24"/>
      <c r="D90" s="26"/>
      <c r="E90" s="128"/>
      <c r="F90" s="41"/>
    </row>
    <row r="91" spans="1:6">
      <c r="A91" s="25"/>
      <c r="B91" s="197" t="s">
        <v>103</v>
      </c>
      <c r="C91" s="181" t="s">
        <v>12</v>
      </c>
      <c r="D91" s="175">
        <v>99.6</v>
      </c>
      <c r="E91" s="176"/>
      <c r="F91" s="177"/>
    </row>
    <row r="92" spans="1:6">
      <c r="A92" s="179"/>
      <c r="B92" s="197" t="s">
        <v>102</v>
      </c>
      <c r="C92" s="181" t="s">
        <v>12</v>
      </c>
      <c r="D92" s="175">
        <v>42.7</v>
      </c>
      <c r="E92" s="176"/>
      <c r="F92" s="177"/>
    </row>
    <row r="93" spans="1:6">
      <c r="A93" s="25"/>
      <c r="B93" s="23"/>
      <c r="C93" s="24"/>
      <c r="D93" s="26"/>
      <c r="E93" s="128"/>
      <c r="F93" s="41">
        <f t="shared" ref="F93:F149" si="1">D93*E93</f>
        <v>0</v>
      </c>
    </row>
    <row r="94" spans="1:6">
      <c r="A94" s="35" t="s">
        <v>34</v>
      </c>
      <c r="B94" s="22" t="s">
        <v>111</v>
      </c>
      <c r="C94" s="24"/>
      <c r="D94" s="32"/>
      <c r="E94" s="133"/>
      <c r="F94" s="41">
        <f t="shared" si="1"/>
        <v>0</v>
      </c>
    </row>
    <row r="95" spans="1:6" ht="76.5">
      <c r="A95" s="25"/>
      <c r="B95" s="22" t="s">
        <v>104</v>
      </c>
      <c r="C95" s="24"/>
      <c r="D95" s="32"/>
      <c r="E95" s="133"/>
      <c r="F95" s="41">
        <f t="shared" si="1"/>
        <v>0</v>
      </c>
    </row>
    <row r="96" spans="1:6" ht="25.5">
      <c r="A96" s="179"/>
      <c r="B96" s="180" t="s">
        <v>80</v>
      </c>
      <c r="C96" s="181" t="s">
        <v>25</v>
      </c>
      <c r="D96" s="198">
        <v>2</v>
      </c>
      <c r="E96" s="176"/>
      <c r="F96" s="177"/>
    </row>
    <row r="97" spans="1:6">
      <c r="A97" s="25"/>
      <c r="B97" s="23"/>
      <c r="C97" s="24"/>
      <c r="D97" s="26"/>
      <c r="E97" s="128"/>
      <c r="F97" s="41">
        <f t="shared" si="1"/>
        <v>0</v>
      </c>
    </row>
    <row r="98" spans="1:6">
      <c r="A98" s="35" t="s">
        <v>35</v>
      </c>
      <c r="B98" s="23" t="s">
        <v>105</v>
      </c>
      <c r="C98" s="24"/>
      <c r="D98" s="26"/>
      <c r="E98" s="128"/>
      <c r="F98" s="41">
        <f t="shared" si="1"/>
        <v>0</v>
      </c>
    </row>
    <row r="99" spans="1:6" ht="258.75" customHeight="1">
      <c r="A99" s="25"/>
      <c r="B99" s="119" t="s">
        <v>112</v>
      </c>
      <c r="C99" s="124"/>
      <c r="D99" s="100"/>
      <c r="E99" s="136"/>
      <c r="F99" s="41">
        <f t="shared" si="1"/>
        <v>0</v>
      </c>
    </row>
    <row r="100" spans="1:6" ht="27">
      <c r="A100" s="25"/>
      <c r="B100" s="120" t="s">
        <v>124</v>
      </c>
      <c r="C100" s="124"/>
      <c r="D100" s="126"/>
      <c r="E100" s="136"/>
      <c r="F100" s="41">
        <f t="shared" si="1"/>
        <v>0</v>
      </c>
    </row>
    <row r="101" spans="1:6">
      <c r="A101" s="25"/>
      <c r="B101" s="187" t="s">
        <v>76</v>
      </c>
      <c r="C101" s="188" t="s">
        <v>12</v>
      </c>
      <c r="D101" s="189">
        <v>81</v>
      </c>
      <c r="E101" s="190"/>
      <c r="F101" s="177"/>
    </row>
    <row r="102" spans="1:6">
      <c r="A102" s="25"/>
      <c r="B102" s="191" t="s">
        <v>75</v>
      </c>
      <c r="C102" s="192" t="s">
        <v>12</v>
      </c>
      <c r="D102" s="193">
        <v>9.3000000000000007</v>
      </c>
      <c r="E102" s="194"/>
      <c r="F102" s="195"/>
    </row>
    <row r="103" spans="1:6">
      <c r="A103" s="25"/>
      <c r="B103" s="191" t="s">
        <v>74</v>
      </c>
      <c r="C103" s="192" t="s">
        <v>12</v>
      </c>
      <c r="D103" s="193">
        <v>12.8</v>
      </c>
      <c r="E103" s="194"/>
      <c r="F103" s="195"/>
    </row>
    <row r="104" spans="1:6">
      <c r="A104" s="25"/>
      <c r="B104" s="191" t="s">
        <v>73</v>
      </c>
      <c r="C104" s="192" t="s">
        <v>12</v>
      </c>
      <c r="D104" s="193">
        <v>25.5</v>
      </c>
      <c r="E104" s="194"/>
      <c r="F104" s="195"/>
    </row>
    <row r="105" spans="1:6">
      <c r="A105" s="25"/>
      <c r="B105" s="191" t="s">
        <v>79</v>
      </c>
      <c r="C105" s="192" t="s">
        <v>12</v>
      </c>
      <c r="D105" s="193">
        <v>10</v>
      </c>
      <c r="E105" s="194"/>
      <c r="F105" s="195"/>
    </row>
    <row r="106" spans="1:6">
      <c r="A106" s="179"/>
      <c r="B106" s="187" t="s">
        <v>121</v>
      </c>
      <c r="C106" s="188" t="s">
        <v>46</v>
      </c>
      <c r="D106" s="189">
        <v>3051.6</v>
      </c>
      <c r="E106" s="190"/>
      <c r="F106" s="177"/>
    </row>
    <row r="107" spans="1:6">
      <c r="A107" s="25"/>
      <c r="B107" s="121"/>
      <c r="C107" s="17"/>
      <c r="D107" s="34"/>
      <c r="E107" s="137"/>
      <c r="F107" s="41">
        <f t="shared" si="1"/>
        <v>0</v>
      </c>
    </row>
    <row r="108" spans="1:6" ht="194.25">
      <c r="A108" s="35" t="s">
        <v>36</v>
      </c>
      <c r="B108" s="21" t="s">
        <v>322</v>
      </c>
      <c r="C108" s="24"/>
      <c r="D108" s="26"/>
      <c r="E108" s="128"/>
      <c r="F108" s="41">
        <f t="shared" si="1"/>
        <v>0</v>
      </c>
    </row>
    <row r="109" spans="1:6">
      <c r="A109" s="25"/>
      <c r="B109" s="120" t="s">
        <v>91</v>
      </c>
      <c r="C109" s="24"/>
      <c r="D109" s="26"/>
      <c r="E109" s="128"/>
      <c r="F109" s="41"/>
    </row>
    <row r="110" spans="1:6">
      <c r="A110" s="25"/>
      <c r="B110" s="197" t="s">
        <v>103</v>
      </c>
      <c r="C110" s="181" t="s">
        <v>12</v>
      </c>
      <c r="D110" s="175">
        <v>6359</v>
      </c>
      <c r="E110" s="176"/>
      <c r="F110" s="177"/>
    </row>
    <row r="111" spans="1:6">
      <c r="A111" s="179"/>
      <c r="B111" s="197" t="s">
        <v>102</v>
      </c>
      <c r="C111" s="181" t="s">
        <v>12</v>
      </c>
      <c r="D111" s="175">
        <v>2725</v>
      </c>
      <c r="E111" s="176"/>
      <c r="F111" s="177"/>
    </row>
    <row r="112" spans="1:6">
      <c r="A112" s="25"/>
      <c r="B112" s="121"/>
      <c r="C112" s="17"/>
      <c r="D112" s="34"/>
      <c r="E112" s="137"/>
      <c r="F112" s="41">
        <f t="shared" si="1"/>
        <v>0</v>
      </c>
    </row>
    <row r="113" spans="1:6" ht="204">
      <c r="A113" s="35" t="s">
        <v>38</v>
      </c>
      <c r="B113" s="21" t="s">
        <v>323</v>
      </c>
      <c r="C113" s="24"/>
      <c r="D113" s="26"/>
      <c r="E113" s="128"/>
      <c r="F113" s="41">
        <f t="shared" si="1"/>
        <v>0</v>
      </c>
    </row>
    <row r="114" spans="1:6">
      <c r="A114" s="25"/>
      <c r="B114" s="120" t="s">
        <v>91</v>
      </c>
      <c r="C114" s="24"/>
      <c r="D114" s="26"/>
      <c r="E114" s="128"/>
      <c r="F114" s="41"/>
    </row>
    <row r="115" spans="1:6">
      <c r="A115" s="25"/>
      <c r="B115" s="197" t="s">
        <v>103</v>
      </c>
      <c r="C115" s="181" t="s">
        <v>12</v>
      </c>
      <c r="D115" s="175">
        <v>189</v>
      </c>
      <c r="E115" s="176"/>
      <c r="F115" s="177"/>
    </row>
    <row r="116" spans="1:6">
      <c r="A116" s="179"/>
      <c r="B116" s="197" t="s">
        <v>102</v>
      </c>
      <c r="C116" s="181" t="s">
        <v>12</v>
      </c>
      <c r="D116" s="175">
        <v>81</v>
      </c>
      <c r="E116" s="176"/>
      <c r="F116" s="177"/>
    </row>
    <row r="117" spans="1:6">
      <c r="A117" s="25"/>
      <c r="B117" s="23"/>
      <c r="C117" s="24"/>
      <c r="D117" s="26"/>
      <c r="E117" s="128"/>
      <c r="F117" s="41">
        <f t="shared" si="1"/>
        <v>0</v>
      </c>
    </row>
    <row r="118" spans="1:6">
      <c r="A118" s="35" t="s">
        <v>39</v>
      </c>
      <c r="B118" s="23" t="s">
        <v>106</v>
      </c>
      <c r="C118" s="24"/>
      <c r="D118" s="26"/>
      <c r="E118" s="128"/>
      <c r="F118" s="41">
        <f t="shared" si="1"/>
        <v>0</v>
      </c>
    </row>
    <row r="119" spans="1:6">
      <c r="A119" s="25"/>
      <c r="B119" s="23" t="s">
        <v>85</v>
      </c>
      <c r="C119" s="24"/>
      <c r="D119" s="26"/>
      <c r="E119" s="128"/>
      <c r="F119" s="41">
        <f t="shared" si="1"/>
        <v>0</v>
      </c>
    </row>
    <row r="120" spans="1:6" ht="130.5" customHeight="1">
      <c r="A120" s="25"/>
      <c r="B120" s="23" t="s">
        <v>107</v>
      </c>
      <c r="C120" s="24"/>
      <c r="D120" s="26"/>
      <c r="E120" s="128"/>
      <c r="F120" s="41">
        <f t="shared" si="1"/>
        <v>0</v>
      </c>
    </row>
    <row r="121" spans="1:6">
      <c r="A121" s="179"/>
      <c r="B121" s="196" t="s">
        <v>89</v>
      </c>
      <c r="C121" s="181" t="s">
        <v>86</v>
      </c>
      <c r="D121" s="175">
        <v>40500</v>
      </c>
      <c r="E121" s="176"/>
      <c r="F121" s="177"/>
    </row>
    <row r="122" spans="1:6">
      <c r="A122" s="25"/>
      <c r="B122" s="23"/>
      <c r="C122" s="24"/>
      <c r="D122" s="26"/>
      <c r="E122" s="128"/>
      <c r="F122" s="41">
        <f t="shared" si="1"/>
        <v>0</v>
      </c>
    </row>
    <row r="123" spans="1:6">
      <c r="A123" s="35" t="s">
        <v>40</v>
      </c>
      <c r="B123" s="23" t="s">
        <v>87</v>
      </c>
      <c r="C123" s="24"/>
      <c r="D123" s="26"/>
      <c r="E123" s="128"/>
      <c r="F123" s="41">
        <f t="shared" si="1"/>
        <v>0</v>
      </c>
    </row>
    <row r="124" spans="1:6">
      <c r="A124" s="25"/>
      <c r="B124" s="23" t="s">
        <v>88</v>
      </c>
      <c r="C124" s="24"/>
      <c r="D124" s="26"/>
      <c r="E124" s="128"/>
      <c r="F124" s="41">
        <f t="shared" si="1"/>
        <v>0</v>
      </c>
    </row>
    <row r="125" spans="1:6" ht="271.5" customHeight="1">
      <c r="A125" s="25"/>
      <c r="B125" s="23" t="s">
        <v>110</v>
      </c>
      <c r="C125" s="24"/>
      <c r="D125" s="26"/>
      <c r="E125" s="128"/>
      <c r="F125" s="41">
        <f t="shared" si="1"/>
        <v>0</v>
      </c>
    </row>
    <row r="126" spans="1:6">
      <c r="A126" s="25"/>
      <c r="B126" s="23" t="s">
        <v>353</v>
      </c>
      <c r="D126" s="110"/>
      <c r="E126" s="134"/>
    </row>
    <row r="127" spans="1:6">
      <c r="A127" s="25"/>
      <c r="B127" s="196" t="s">
        <v>109</v>
      </c>
      <c r="C127" s="181" t="s">
        <v>12</v>
      </c>
      <c r="D127" s="175">
        <v>542.1</v>
      </c>
      <c r="E127" s="176"/>
      <c r="F127" s="177"/>
    </row>
    <row r="128" spans="1:6">
      <c r="A128" s="25"/>
      <c r="B128" s="199" t="s">
        <v>116</v>
      </c>
      <c r="C128" s="200" t="s">
        <v>12</v>
      </c>
      <c r="D128" s="201">
        <v>23</v>
      </c>
      <c r="E128" s="202"/>
      <c r="F128" s="195"/>
    </row>
    <row r="129" spans="1:6">
      <c r="A129" s="179"/>
      <c r="B129" s="196" t="s">
        <v>115</v>
      </c>
      <c r="C129" s="181" t="s">
        <v>12</v>
      </c>
      <c r="D129" s="175">
        <v>289</v>
      </c>
      <c r="E129" s="176"/>
      <c r="F129" s="177"/>
    </row>
    <row r="130" spans="1:6">
      <c r="A130" s="25"/>
      <c r="B130" s="23"/>
      <c r="C130" s="24"/>
      <c r="D130" s="26"/>
      <c r="E130" s="128"/>
      <c r="F130" s="41">
        <f t="shared" si="1"/>
        <v>0</v>
      </c>
    </row>
    <row r="131" spans="1:6" ht="18.75" customHeight="1">
      <c r="A131" s="35" t="s">
        <v>41</v>
      </c>
      <c r="B131" s="23" t="s">
        <v>125</v>
      </c>
      <c r="C131" s="24"/>
      <c r="D131" s="26"/>
      <c r="E131" s="128"/>
      <c r="F131" s="41">
        <f t="shared" si="1"/>
        <v>0</v>
      </c>
    </row>
    <row r="132" spans="1:6">
      <c r="A132" s="25"/>
      <c r="B132" s="23" t="s">
        <v>90</v>
      </c>
      <c r="C132" s="24"/>
      <c r="D132" s="26"/>
      <c r="E132" s="128"/>
      <c r="F132" s="41">
        <f t="shared" si="1"/>
        <v>0</v>
      </c>
    </row>
    <row r="133" spans="1:6" ht="140.25">
      <c r="A133" s="25"/>
      <c r="B133" s="23" t="s">
        <v>337</v>
      </c>
      <c r="C133" s="24"/>
      <c r="D133" s="26"/>
      <c r="E133" s="128"/>
      <c r="F133" s="41">
        <f t="shared" si="1"/>
        <v>0</v>
      </c>
    </row>
    <row r="134" spans="1:6" ht="27">
      <c r="A134" s="25"/>
      <c r="B134" s="120" t="s">
        <v>101</v>
      </c>
      <c r="C134" s="24"/>
      <c r="D134" s="26"/>
      <c r="E134" s="128"/>
      <c r="F134" s="41">
        <f t="shared" si="1"/>
        <v>0</v>
      </c>
    </row>
    <row r="135" spans="1:6">
      <c r="A135" s="25"/>
      <c r="B135" s="187" t="s">
        <v>74</v>
      </c>
      <c r="C135" s="188" t="s">
        <v>12</v>
      </c>
      <c r="D135" s="189">
        <v>7.4</v>
      </c>
      <c r="E135" s="190"/>
      <c r="F135" s="177"/>
    </row>
    <row r="136" spans="1:6">
      <c r="A136" s="179"/>
      <c r="B136" s="187" t="s">
        <v>73</v>
      </c>
      <c r="C136" s="188" t="s">
        <v>12</v>
      </c>
      <c r="D136" s="189">
        <v>14.5</v>
      </c>
      <c r="E136" s="190"/>
      <c r="F136" s="177"/>
    </row>
    <row r="137" spans="1:6">
      <c r="A137" s="25"/>
      <c r="B137" s="23"/>
      <c r="C137" s="24"/>
      <c r="D137" s="26"/>
      <c r="E137" s="128"/>
      <c r="F137" s="41"/>
    </row>
    <row r="138" spans="1:6" ht="25.5">
      <c r="A138" s="35" t="s">
        <v>45</v>
      </c>
      <c r="B138" s="23" t="s">
        <v>118</v>
      </c>
      <c r="C138" s="24"/>
      <c r="D138" s="26"/>
      <c r="E138" s="128"/>
      <c r="F138" s="41">
        <f t="shared" ref="F138:F140" si="2">D138*E138</f>
        <v>0</v>
      </c>
    </row>
    <row r="139" spans="1:6">
      <c r="A139" s="25"/>
      <c r="B139" s="23" t="s">
        <v>90</v>
      </c>
      <c r="C139" s="24"/>
      <c r="D139" s="26"/>
      <c r="E139" s="128"/>
      <c r="F139" s="41">
        <f t="shared" si="2"/>
        <v>0</v>
      </c>
    </row>
    <row r="140" spans="1:6" ht="114.75">
      <c r="A140" s="25"/>
      <c r="B140" s="23" t="s">
        <v>119</v>
      </c>
      <c r="C140" s="24"/>
      <c r="D140" s="26"/>
      <c r="E140" s="128"/>
      <c r="F140" s="41">
        <f t="shared" si="2"/>
        <v>0</v>
      </c>
    </row>
    <row r="141" spans="1:6">
      <c r="A141" s="179"/>
      <c r="B141" s="197" t="s">
        <v>120</v>
      </c>
      <c r="C141" s="188" t="s">
        <v>22</v>
      </c>
      <c r="D141" s="189">
        <v>394.4</v>
      </c>
      <c r="E141" s="190"/>
      <c r="F141" s="177"/>
    </row>
    <row r="142" spans="1:6">
      <c r="A142" s="25"/>
      <c r="B142" s="3"/>
      <c r="C142" s="8"/>
      <c r="D142" s="26"/>
      <c r="E142" s="128"/>
      <c r="F142" s="41">
        <f t="shared" si="1"/>
        <v>0</v>
      </c>
    </row>
    <row r="143" spans="1:6" ht="38.25">
      <c r="A143" s="35" t="s">
        <v>47</v>
      </c>
      <c r="B143" s="9" t="s">
        <v>43</v>
      </c>
      <c r="C143" s="8"/>
      <c r="D143" s="26"/>
      <c r="E143" s="128"/>
      <c r="F143" s="41">
        <f t="shared" si="1"/>
        <v>0</v>
      </c>
    </row>
    <row r="144" spans="1:6" ht="27">
      <c r="A144" s="179"/>
      <c r="B144" s="203" t="s">
        <v>44</v>
      </c>
      <c r="C144" s="204" t="s">
        <v>37</v>
      </c>
      <c r="D144" s="205">
        <f>D41-D111-D116+D36</f>
        <v>27466</v>
      </c>
      <c r="E144" s="206"/>
      <c r="F144" s="177"/>
    </row>
    <row r="145" spans="1:6">
      <c r="A145" s="25"/>
      <c r="B145" s="3"/>
      <c r="C145" s="8"/>
      <c r="D145" s="26"/>
      <c r="E145" s="128"/>
      <c r="F145" s="41">
        <f t="shared" si="1"/>
        <v>0</v>
      </c>
    </row>
    <row r="146" spans="1:6" ht="38.25">
      <c r="A146" s="35" t="s">
        <v>48</v>
      </c>
      <c r="B146" s="18" t="s">
        <v>93</v>
      </c>
      <c r="C146" s="8"/>
      <c r="D146" s="26"/>
      <c r="E146" s="128"/>
      <c r="F146" s="41">
        <f t="shared" si="1"/>
        <v>0</v>
      </c>
    </row>
    <row r="147" spans="1:6">
      <c r="A147" s="179"/>
      <c r="B147" s="207" t="s">
        <v>42</v>
      </c>
      <c r="C147" s="174" t="s">
        <v>7</v>
      </c>
      <c r="D147" s="175">
        <v>5478</v>
      </c>
      <c r="E147" s="176"/>
      <c r="F147" s="177"/>
    </row>
    <row r="148" spans="1:6">
      <c r="A148" s="25"/>
      <c r="B148" s="3"/>
      <c r="C148" s="8"/>
      <c r="D148" s="26"/>
      <c r="E148" s="128"/>
      <c r="F148" s="41">
        <f t="shared" si="1"/>
        <v>0</v>
      </c>
    </row>
    <row r="149" spans="1:6" ht="38.25">
      <c r="A149" s="35" t="s">
        <v>49</v>
      </c>
      <c r="B149" s="3" t="s">
        <v>19</v>
      </c>
      <c r="E149" s="134"/>
      <c r="F149" s="41">
        <f t="shared" si="1"/>
        <v>0</v>
      </c>
    </row>
    <row r="150" spans="1:6">
      <c r="A150" s="179"/>
      <c r="B150" s="208" t="s">
        <v>20</v>
      </c>
      <c r="C150" s="174" t="s">
        <v>18</v>
      </c>
      <c r="D150" s="175">
        <v>1</v>
      </c>
      <c r="E150" s="176"/>
      <c r="F150" s="177"/>
    </row>
    <row r="152" spans="1:6" ht="15">
      <c r="A152" s="209"/>
      <c r="B152" s="210" t="s">
        <v>348</v>
      </c>
      <c r="C152" s="211"/>
      <c r="D152" s="212"/>
      <c r="E152" s="210"/>
      <c r="F152" s="213">
        <f>SUM(F6:F150)</f>
        <v>0</v>
      </c>
    </row>
    <row r="153" spans="1:6" ht="15">
      <c r="A153" s="308"/>
      <c r="B153" s="309"/>
      <c r="C153" s="310"/>
      <c r="D153" s="311"/>
      <c r="E153" s="309"/>
      <c r="F153" s="312"/>
    </row>
    <row r="155" spans="1:6" ht="25.5" customHeight="1">
      <c r="A155" s="36">
        <v>2</v>
      </c>
      <c r="B155" s="162" t="s">
        <v>127</v>
      </c>
      <c r="C155" s="89"/>
      <c r="D155" s="40"/>
      <c r="E155" s="40"/>
      <c r="F155" s="40"/>
    </row>
    <row r="156" spans="1:6">
      <c r="D156" s="40"/>
      <c r="E156" s="40"/>
      <c r="F156" s="40"/>
    </row>
    <row r="157" spans="1:6" ht="54" customHeight="1">
      <c r="A157" s="25" t="s">
        <v>129</v>
      </c>
      <c r="B157" s="80" t="s">
        <v>29</v>
      </c>
      <c r="C157" s="8"/>
      <c r="D157" s="63"/>
      <c r="E157" s="28"/>
      <c r="F157" s="11"/>
    </row>
    <row r="158" spans="1:6">
      <c r="A158" s="172"/>
      <c r="B158" s="214" t="s">
        <v>17</v>
      </c>
      <c r="C158" s="174" t="s">
        <v>18</v>
      </c>
      <c r="D158" s="215">
        <v>1</v>
      </c>
      <c r="E158" s="216"/>
      <c r="F158" s="177"/>
    </row>
    <row r="159" spans="1:6">
      <c r="A159" s="10"/>
      <c r="B159" s="5"/>
      <c r="C159" s="8"/>
      <c r="D159" s="63"/>
      <c r="E159" s="138"/>
      <c r="F159" s="41"/>
    </row>
    <row r="160" spans="1:6" s="129" customFormat="1" ht="255" outlineLevel="1">
      <c r="A160" s="25" t="s">
        <v>128</v>
      </c>
      <c r="B160" s="80" t="s">
        <v>352</v>
      </c>
      <c r="C160" s="65"/>
      <c r="D160" s="163"/>
      <c r="E160" s="164"/>
      <c r="F160" s="165"/>
    </row>
    <row r="161" spans="1:6" s="129" customFormat="1" ht="16.5" customHeight="1" outlineLevel="1">
      <c r="A161" s="217"/>
      <c r="B161" s="218" t="s">
        <v>342</v>
      </c>
      <c r="C161" s="219" t="s">
        <v>12</v>
      </c>
      <c r="D161" s="220">
        <v>36</v>
      </c>
      <c r="E161" s="221"/>
      <c r="F161" s="222"/>
    </row>
    <row r="162" spans="1:6">
      <c r="A162" s="10"/>
      <c r="B162" s="5"/>
      <c r="C162" s="8"/>
      <c r="D162" s="90"/>
      <c r="E162" s="138"/>
      <c r="F162" s="41"/>
    </row>
    <row r="163" spans="1:6" s="57" customFormat="1" ht="25.5">
      <c r="A163" s="25" t="s">
        <v>131</v>
      </c>
      <c r="B163" s="80" t="s">
        <v>141</v>
      </c>
      <c r="C163" s="43"/>
      <c r="D163" s="62"/>
      <c r="E163" s="139"/>
      <c r="F163" s="45"/>
    </row>
    <row r="164" spans="1:6" s="57" customFormat="1">
      <c r="A164" s="42"/>
      <c r="B164" s="80" t="s">
        <v>139</v>
      </c>
      <c r="C164" s="43"/>
      <c r="D164" s="62"/>
      <c r="E164" s="139"/>
      <c r="F164" s="45"/>
    </row>
    <row r="165" spans="1:6" s="57" customFormat="1" ht="63.75">
      <c r="A165" s="42"/>
      <c r="B165" s="80" t="s">
        <v>339</v>
      </c>
      <c r="C165" s="43"/>
      <c r="D165" s="62"/>
      <c r="E165" s="139"/>
      <c r="F165" s="45"/>
    </row>
    <row r="166" spans="1:6" s="58" customFormat="1">
      <c r="A166" s="223"/>
      <c r="B166" s="218" t="s">
        <v>140</v>
      </c>
      <c r="C166" s="224" t="s">
        <v>82</v>
      </c>
      <c r="D166" s="215">
        <v>320</v>
      </c>
      <c r="E166" s="225"/>
      <c r="F166" s="226"/>
    </row>
    <row r="167" spans="1:6">
      <c r="A167" s="10"/>
      <c r="B167" s="5"/>
      <c r="C167" s="8"/>
      <c r="D167" s="90"/>
      <c r="E167" s="138"/>
      <c r="F167" s="41"/>
    </row>
    <row r="168" spans="1:6" ht="25.5">
      <c r="A168" s="25" t="s">
        <v>135</v>
      </c>
      <c r="B168" s="23" t="s">
        <v>132</v>
      </c>
      <c r="C168" s="8"/>
      <c r="D168" s="64"/>
      <c r="E168" s="138"/>
      <c r="F168" s="41"/>
    </row>
    <row r="169" spans="1:6">
      <c r="A169" s="25"/>
      <c r="B169" s="23" t="s">
        <v>139</v>
      </c>
      <c r="C169" s="8"/>
      <c r="D169" s="64"/>
      <c r="E169" s="138"/>
      <c r="F169" s="41"/>
    </row>
    <row r="170" spans="1:6" ht="63.75">
      <c r="A170" s="25"/>
      <c r="B170" s="23" t="s">
        <v>328</v>
      </c>
      <c r="C170" s="8"/>
      <c r="D170" s="64"/>
      <c r="E170" s="138"/>
      <c r="F170" s="41"/>
    </row>
    <row r="171" spans="1:6">
      <c r="A171" s="172"/>
      <c r="B171" s="196" t="s">
        <v>133</v>
      </c>
      <c r="C171" s="181" t="s">
        <v>134</v>
      </c>
      <c r="D171" s="175">
        <v>1350</v>
      </c>
      <c r="E171" s="216"/>
      <c r="F171" s="177"/>
    </row>
    <row r="172" spans="1:6">
      <c r="A172" s="10"/>
      <c r="B172" s="4"/>
      <c r="C172" s="8"/>
      <c r="D172" s="29"/>
      <c r="E172" s="138"/>
      <c r="F172" s="41"/>
    </row>
    <row r="173" spans="1:6" ht="25.5">
      <c r="A173" s="25" t="s">
        <v>136</v>
      </c>
      <c r="B173" s="23" t="s">
        <v>335</v>
      </c>
      <c r="C173" s="8"/>
      <c r="D173" s="29"/>
      <c r="E173" s="138"/>
      <c r="F173" s="41"/>
    </row>
    <row r="174" spans="1:6">
      <c r="A174" s="25"/>
      <c r="B174" s="23" t="s">
        <v>145</v>
      </c>
      <c r="C174" s="8"/>
      <c r="D174" s="29"/>
      <c r="E174" s="138"/>
      <c r="F174" s="41"/>
    </row>
    <row r="175" spans="1:6" ht="140.25">
      <c r="B175" s="23" t="s">
        <v>340</v>
      </c>
      <c r="C175" s="8"/>
      <c r="D175" s="29"/>
      <c r="E175" s="138"/>
      <c r="F175" s="41"/>
    </row>
    <row r="176" spans="1:6" ht="25.5">
      <c r="A176" s="10"/>
      <c r="B176" s="6" t="s">
        <v>11</v>
      </c>
      <c r="C176" s="8"/>
      <c r="D176" s="29"/>
      <c r="E176" s="138"/>
      <c r="F176" s="41"/>
    </row>
    <row r="177" spans="1:6">
      <c r="A177" s="10"/>
      <c r="B177" s="227" t="s">
        <v>345</v>
      </c>
      <c r="C177" s="174" t="s">
        <v>12</v>
      </c>
      <c r="D177" s="175">
        <v>434</v>
      </c>
      <c r="E177" s="216"/>
      <c r="F177" s="177"/>
    </row>
    <row r="178" spans="1:6">
      <c r="A178" s="172"/>
      <c r="B178" s="227" t="s">
        <v>346</v>
      </c>
      <c r="C178" s="174" t="s">
        <v>12</v>
      </c>
      <c r="D178" s="175">
        <f>3596+30-D177</f>
        <v>3192</v>
      </c>
      <c r="E178" s="216"/>
      <c r="F178" s="177"/>
    </row>
    <row r="179" spans="1:6">
      <c r="A179" s="10"/>
      <c r="B179" s="6"/>
      <c r="C179" s="8"/>
      <c r="D179" s="29"/>
      <c r="E179" s="138"/>
      <c r="F179" s="41"/>
    </row>
    <row r="180" spans="1:6" ht="25.5">
      <c r="A180" s="25" t="s">
        <v>147</v>
      </c>
      <c r="B180" s="23" t="s">
        <v>329</v>
      </c>
      <c r="C180" s="8"/>
      <c r="D180" s="29"/>
      <c r="E180" s="138"/>
      <c r="F180" s="41"/>
    </row>
    <row r="181" spans="1:6">
      <c r="A181" s="25"/>
      <c r="B181" s="23" t="s">
        <v>145</v>
      </c>
      <c r="C181" s="8"/>
      <c r="D181" s="29"/>
      <c r="E181" s="138"/>
      <c r="F181" s="41"/>
    </row>
    <row r="182" spans="1:6" ht="76.5">
      <c r="A182" s="10"/>
      <c r="B182" s="23" t="s">
        <v>137</v>
      </c>
      <c r="C182" s="8"/>
      <c r="D182" s="29"/>
      <c r="E182" s="138"/>
      <c r="F182" s="41"/>
    </row>
    <row r="183" spans="1:6" ht="25.5">
      <c r="A183" s="172"/>
      <c r="B183" s="178" t="s">
        <v>11</v>
      </c>
      <c r="C183" s="174" t="s">
        <v>12</v>
      </c>
      <c r="D183" s="175">
        <v>1725</v>
      </c>
      <c r="E183" s="216"/>
      <c r="F183" s="177"/>
    </row>
    <row r="184" spans="1:6">
      <c r="A184" s="10"/>
      <c r="B184" s="6"/>
      <c r="C184" s="8"/>
      <c r="D184" s="64"/>
      <c r="E184" s="138"/>
      <c r="F184" s="41"/>
    </row>
    <row r="185" spans="1:6" s="57" customFormat="1" ht="140.25">
      <c r="A185" s="25" t="s">
        <v>152</v>
      </c>
      <c r="B185" s="92" t="s">
        <v>300</v>
      </c>
      <c r="C185" s="43"/>
      <c r="D185" s="93"/>
      <c r="E185" s="139"/>
      <c r="F185" s="45"/>
    </row>
    <row r="186" spans="1:6" s="58" customFormat="1">
      <c r="A186" s="46"/>
      <c r="B186" s="48" t="s">
        <v>146</v>
      </c>
      <c r="C186" s="7"/>
      <c r="D186" s="56"/>
      <c r="E186" s="140"/>
      <c r="F186" s="47"/>
    </row>
    <row r="187" spans="1:6" s="58" customFormat="1">
      <c r="A187" s="223"/>
      <c r="B187" s="228" t="s">
        <v>290</v>
      </c>
      <c r="C187" s="224" t="s">
        <v>86</v>
      </c>
      <c r="D187" s="215">
        <v>1455</v>
      </c>
      <c r="E187" s="225"/>
      <c r="F187" s="226"/>
    </row>
    <row r="188" spans="1:6" s="58" customFormat="1">
      <c r="A188" s="46"/>
      <c r="B188" s="49"/>
      <c r="C188" s="7"/>
      <c r="D188" s="63"/>
      <c r="E188" s="140"/>
      <c r="F188" s="47"/>
    </row>
    <row r="189" spans="1:6" s="57" customFormat="1">
      <c r="A189" s="25" t="s">
        <v>155</v>
      </c>
      <c r="B189" s="80" t="s">
        <v>148</v>
      </c>
      <c r="C189" s="43"/>
      <c r="D189" s="62"/>
      <c r="E189" s="139"/>
      <c r="F189" s="45"/>
    </row>
    <row r="190" spans="1:6" s="57" customFormat="1">
      <c r="A190" s="42"/>
      <c r="B190" s="80" t="s">
        <v>149</v>
      </c>
      <c r="C190" s="43"/>
      <c r="D190" s="62"/>
      <c r="E190" s="139"/>
      <c r="F190" s="45"/>
    </row>
    <row r="191" spans="1:6" s="57" customFormat="1" ht="76.5">
      <c r="A191" s="42"/>
      <c r="B191" s="80" t="s">
        <v>173</v>
      </c>
      <c r="C191" s="43"/>
      <c r="D191" s="62"/>
      <c r="E191" s="139"/>
      <c r="F191" s="45"/>
    </row>
    <row r="192" spans="1:6" s="58" customFormat="1">
      <c r="A192" s="46"/>
      <c r="B192" s="91" t="s">
        <v>138</v>
      </c>
      <c r="C192" s="7"/>
      <c r="D192" s="63"/>
      <c r="E192" s="140"/>
      <c r="F192" s="47"/>
    </row>
    <row r="193" spans="1:6" s="58" customFormat="1">
      <c r="A193" s="46"/>
      <c r="B193" s="218" t="s">
        <v>150</v>
      </c>
      <c r="C193" s="224" t="s">
        <v>82</v>
      </c>
      <c r="D193" s="215">
        <v>1625</v>
      </c>
      <c r="E193" s="225"/>
      <c r="F193" s="226"/>
    </row>
    <row r="194" spans="1:6" s="58" customFormat="1">
      <c r="A194" s="46"/>
      <c r="B194" s="229" t="s">
        <v>153</v>
      </c>
      <c r="C194" s="230" t="s">
        <v>82</v>
      </c>
      <c r="D194" s="231">
        <v>632</v>
      </c>
      <c r="E194" s="232"/>
      <c r="F194" s="233"/>
    </row>
    <row r="195" spans="1:6" s="58" customFormat="1">
      <c r="A195" s="46"/>
      <c r="B195" s="229" t="s">
        <v>151</v>
      </c>
      <c r="C195" s="230" t="s">
        <v>25</v>
      </c>
      <c r="D195" s="231">
        <v>1</v>
      </c>
      <c r="E195" s="232"/>
      <c r="F195" s="233"/>
    </row>
    <row r="196" spans="1:6" s="58" customFormat="1" ht="15.75" customHeight="1">
      <c r="A196" s="223"/>
      <c r="B196" s="218" t="s">
        <v>154</v>
      </c>
      <c r="C196" s="224" t="s">
        <v>25</v>
      </c>
      <c r="D196" s="215">
        <v>31</v>
      </c>
      <c r="E196" s="225"/>
      <c r="F196" s="226"/>
    </row>
    <row r="197" spans="1:6" s="58" customFormat="1" ht="15.75" customHeight="1">
      <c r="A197" s="46"/>
      <c r="B197" s="91"/>
      <c r="C197" s="7"/>
      <c r="D197" s="63"/>
      <c r="E197" s="140"/>
      <c r="F197" s="47"/>
    </row>
    <row r="198" spans="1:6" s="59" customFormat="1" ht="25.5">
      <c r="A198" s="25" t="s">
        <v>162</v>
      </c>
      <c r="B198" s="94" t="s">
        <v>157</v>
      </c>
      <c r="C198" s="95"/>
      <c r="D198" s="96"/>
      <c r="E198" s="141"/>
      <c r="F198" s="97"/>
    </row>
    <row r="199" spans="1:6" s="59" customFormat="1" ht="15">
      <c r="A199" s="25"/>
      <c r="B199" s="94" t="s">
        <v>156</v>
      </c>
      <c r="C199" s="95"/>
      <c r="D199" s="96"/>
      <c r="E199" s="141"/>
      <c r="F199" s="97"/>
    </row>
    <row r="200" spans="1:6" s="59" customFormat="1" ht="17.100000000000001" customHeight="1">
      <c r="A200" s="234"/>
      <c r="B200" s="235" t="s">
        <v>158</v>
      </c>
      <c r="C200" s="236" t="s">
        <v>22</v>
      </c>
      <c r="D200" s="237">
        <v>1907</v>
      </c>
      <c r="E200" s="238"/>
      <c r="F200" s="226"/>
    </row>
    <row r="201" spans="1:6" s="59" customFormat="1" ht="17.100000000000001" customHeight="1">
      <c r="A201" s="85"/>
      <c r="B201" s="98"/>
      <c r="C201" s="95"/>
      <c r="D201" s="96"/>
      <c r="E201" s="141"/>
      <c r="F201" s="96"/>
    </row>
    <row r="202" spans="1:6" s="59" customFormat="1" ht="17.100000000000001" customHeight="1">
      <c r="A202" s="25" t="s">
        <v>163</v>
      </c>
      <c r="B202" s="50" t="s">
        <v>161</v>
      </c>
      <c r="C202" s="95"/>
      <c r="D202" s="96"/>
      <c r="E202" s="141"/>
      <c r="F202" s="96"/>
    </row>
    <row r="203" spans="1:6" s="59" customFormat="1" ht="17.100000000000001" customHeight="1">
      <c r="A203" s="85"/>
      <c r="B203" s="94" t="s">
        <v>159</v>
      </c>
      <c r="C203" s="95"/>
      <c r="D203" s="96"/>
      <c r="E203" s="141"/>
      <c r="F203" s="96"/>
    </row>
    <row r="204" spans="1:6" s="59" customFormat="1" ht="116.25">
      <c r="A204" s="85"/>
      <c r="B204" s="94" t="s">
        <v>165</v>
      </c>
      <c r="C204" s="95"/>
      <c r="D204" s="96"/>
      <c r="E204" s="141"/>
      <c r="F204" s="96"/>
    </row>
    <row r="205" spans="1:6" s="59" customFormat="1" ht="17.100000000000001" customHeight="1">
      <c r="A205" s="234"/>
      <c r="B205" s="239" t="s">
        <v>160</v>
      </c>
      <c r="C205" s="219" t="s">
        <v>12</v>
      </c>
      <c r="D205" s="240">
        <f>138.3+2.7</f>
        <v>141</v>
      </c>
      <c r="E205" s="216"/>
      <c r="F205" s="226"/>
    </row>
    <row r="206" spans="1:6" s="59" customFormat="1" ht="17.100000000000001" customHeight="1">
      <c r="A206" s="85"/>
      <c r="B206" s="94"/>
      <c r="C206" s="95"/>
      <c r="D206" s="96"/>
      <c r="E206" s="141"/>
      <c r="F206" s="47"/>
    </row>
    <row r="207" spans="1:6" s="59" customFormat="1" ht="17.100000000000001" customHeight="1">
      <c r="A207" s="25" t="s">
        <v>170</v>
      </c>
      <c r="B207" s="50" t="s">
        <v>164</v>
      </c>
      <c r="C207" s="95"/>
      <c r="D207" s="96"/>
      <c r="E207" s="141"/>
      <c r="F207" s="47"/>
    </row>
    <row r="208" spans="1:6" s="59" customFormat="1" ht="17.100000000000001" customHeight="1">
      <c r="A208" s="85"/>
      <c r="B208" s="50" t="s">
        <v>159</v>
      </c>
      <c r="C208" s="95"/>
      <c r="D208" s="96"/>
      <c r="E208" s="141"/>
      <c r="F208" s="47"/>
    </row>
    <row r="209" spans="1:6" s="59" customFormat="1" ht="95.1" customHeight="1">
      <c r="A209" s="85"/>
      <c r="B209" s="50" t="s">
        <v>166</v>
      </c>
      <c r="C209" s="95"/>
      <c r="D209" s="96"/>
      <c r="E209" s="141"/>
      <c r="F209" s="47"/>
    </row>
    <row r="210" spans="1:6" s="59" customFormat="1" ht="17.100000000000001" customHeight="1">
      <c r="A210" s="234"/>
      <c r="B210" s="239" t="s">
        <v>160</v>
      </c>
      <c r="C210" s="236" t="s">
        <v>12</v>
      </c>
      <c r="D210" s="237">
        <v>473.5</v>
      </c>
      <c r="E210" s="238"/>
      <c r="F210" s="226"/>
    </row>
    <row r="211" spans="1:6" s="59" customFormat="1" ht="17.100000000000001" customHeight="1">
      <c r="A211" s="85"/>
      <c r="B211" s="94"/>
      <c r="C211" s="95"/>
      <c r="D211" s="96"/>
      <c r="E211" s="141"/>
      <c r="F211" s="97"/>
    </row>
    <row r="212" spans="1:6" s="59" customFormat="1" ht="17.100000000000001" customHeight="1">
      <c r="A212" s="25" t="s">
        <v>172</v>
      </c>
      <c r="B212" s="50" t="s">
        <v>167</v>
      </c>
      <c r="C212" s="95"/>
      <c r="D212" s="96"/>
      <c r="E212" s="141"/>
      <c r="F212" s="97"/>
    </row>
    <row r="213" spans="1:6" s="59" customFormat="1" ht="17.100000000000001" customHeight="1">
      <c r="A213" s="85"/>
      <c r="B213" s="50" t="s">
        <v>168</v>
      </c>
      <c r="C213" s="95"/>
      <c r="D213" s="96"/>
      <c r="E213" s="141"/>
      <c r="F213" s="97"/>
    </row>
    <row r="214" spans="1:6" s="59" customFormat="1" ht="127.5">
      <c r="A214" s="85"/>
      <c r="B214" s="50" t="s">
        <v>171</v>
      </c>
      <c r="C214" s="95"/>
      <c r="D214" s="96"/>
      <c r="E214" s="141"/>
      <c r="F214" s="97"/>
    </row>
    <row r="215" spans="1:6" s="59" customFormat="1" ht="17.100000000000001" customHeight="1">
      <c r="A215" s="234"/>
      <c r="B215" s="241" t="s">
        <v>169</v>
      </c>
      <c r="C215" s="236" t="s">
        <v>12</v>
      </c>
      <c r="D215" s="237">
        <v>84</v>
      </c>
      <c r="E215" s="238"/>
      <c r="F215" s="226"/>
    </row>
    <row r="216" spans="1:6" s="59" customFormat="1" ht="15">
      <c r="A216" s="85"/>
      <c r="B216" s="94"/>
      <c r="C216" s="95"/>
      <c r="D216" s="96"/>
      <c r="E216" s="141"/>
      <c r="F216" s="97"/>
    </row>
    <row r="217" spans="1:6" s="57" customFormat="1">
      <c r="A217" s="25" t="s">
        <v>174</v>
      </c>
      <c r="B217" s="80" t="s">
        <v>179</v>
      </c>
      <c r="C217" s="43"/>
      <c r="D217" s="62"/>
      <c r="E217" s="139"/>
      <c r="F217" s="45"/>
    </row>
    <row r="218" spans="1:6" s="57" customFormat="1">
      <c r="A218" s="42"/>
      <c r="B218" s="80" t="s">
        <v>176</v>
      </c>
      <c r="C218" s="43"/>
      <c r="D218" s="62"/>
      <c r="E218" s="139"/>
      <c r="F218" s="45"/>
    </row>
    <row r="219" spans="1:6" s="57" customFormat="1" ht="180.75" customHeight="1">
      <c r="A219" s="42"/>
      <c r="B219" s="80" t="s">
        <v>341</v>
      </c>
      <c r="C219" s="43"/>
      <c r="D219" s="62"/>
      <c r="E219" s="139"/>
      <c r="F219" s="45"/>
    </row>
    <row r="220" spans="1:6" s="57" customFormat="1" ht="104.25" customHeight="1">
      <c r="A220" s="86"/>
      <c r="B220" s="80" t="s">
        <v>177</v>
      </c>
      <c r="C220" s="43"/>
      <c r="D220" s="62"/>
      <c r="E220" s="139"/>
      <c r="F220" s="45"/>
    </row>
    <row r="221" spans="1:6" s="58" customFormat="1">
      <c r="A221" s="55"/>
      <c r="B221" s="91" t="s">
        <v>178</v>
      </c>
      <c r="C221" s="7"/>
      <c r="D221" s="63"/>
      <c r="E221" s="140"/>
      <c r="F221" s="47"/>
    </row>
    <row r="222" spans="1:6" s="58" customFormat="1">
      <c r="A222" s="55"/>
      <c r="B222" s="218" t="s">
        <v>180</v>
      </c>
      <c r="C222" s="224" t="s">
        <v>82</v>
      </c>
      <c r="D222" s="215">
        <v>678</v>
      </c>
      <c r="E222" s="225"/>
      <c r="F222" s="226"/>
    </row>
    <row r="223" spans="1:6" s="58" customFormat="1">
      <c r="A223" s="242"/>
      <c r="B223" s="218" t="s">
        <v>181</v>
      </c>
      <c r="C223" s="224" t="s">
        <v>82</v>
      </c>
      <c r="D223" s="215">
        <v>6</v>
      </c>
      <c r="E223" s="225"/>
      <c r="F223" s="226"/>
    </row>
    <row r="224" spans="1:6">
      <c r="A224" s="25"/>
      <c r="B224" s="13"/>
      <c r="C224" s="8"/>
      <c r="D224" s="90"/>
      <c r="E224" s="138"/>
      <c r="F224" s="41"/>
    </row>
    <row r="225" spans="1:6">
      <c r="A225" s="25" t="s">
        <v>187</v>
      </c>
      <c r="B225" s="50" t="s">
        <v>175</v>
      </c>
      <c r="C225" s="95"/>
      <c r="D225" s="96"/>
      <c r="E225" s="141"/>
      <c r="F225" s="97"/>
    </row>
    <row r="226" spans="1:6" ht="140.25">
      <c r="A226" s="35"/>
      <c r="B226" s="50" t="s">
        <v>183</v>
      </c>
      <c r="C226" s="99"/>
      <c r="D226" s="100"/>
      <c r="E226" s="142"/>
      <c r="F226" s="41"/>
    </row>
    <row r="227" spans="1:6">
      <c r="A227" s="179"/>
      <c r="B227" s="241" t="s">
        <v>182</v>
      </c>
      <c r="C227" s="224" t="s">
        <v>82</v>
      </c>
      <c r="D227" s="215">
        <v>300</v>
      </c>
      <c r="E227" s="225"/>
      <c r="F227" s="226"/>
    </row>
    <row r="228" spans="1:6">
      <c r="A228" s="25"/>
      <c r="B228" s="50"/>
      <c r="C228" s="7"/>
      <c r="D228" s="63"/>
      <c r="E228" s="140"/>
      <c r="F228" s="47"/>
    </row>
    <row r="229" spans="1:6" s="57" customFormat="1">
      <c r="A229" s="52" t="s">
        <v>193</v>
      </c>
      <c r="B229" s="80" t="s">
        <v>190</v>
      </c>
      <c r="C229" s="43"/>
      <c r="D229" s="62"/>
      <c r="E229" s="139"/>
      <c r="F229" s="45"/>
    </row>
    <row r="230" spans="1:6" s="57" customFormat="1">
      <c r="A230" s="42"/>
      <c r="B230" s="80" t="s">
        <v>188</v>
      </c>
      <c r="C230" s="43"/>
      <c r="D230" s="62"/>
      <c r="E230" s="139"/>
      <c r="F230" s="45"/>
    </row>
    <row r="231" spans="1:6" s="57" customFormat="1" ht="120" customHeight="1">
      <c r="A231" s="42"/>
      <c r="B231" s="80" t="s">
        <v>191</v>
      </c>
      <c r="C231" s="43"/>
      <c r="D231" s="62"/>
      <c r="E231" s="139"/>
      <c r="F231" s="45"/>
    </row>
    <row r="232" spans="1:6" s="58" customFormat="1" ht="15" customHeight="1">
      <c r="A232" s="46"/>
      <c r="B232" s="91" t="s">
        <v>189</v>
      </c>
      <c r="C232" s="55"/>
      <c r="D232" s="56"/>
      <c r="E232" s="143"/>
      <c r="F232" s="56"/>
    </row>
    <row r="233" spans="1:6" s="58" customFormat="1" ht="15" customHeight="1">
      <c r="A233" s="223"/>
      <c r="B233" s="218" t="s">
        <v>192</v>
      </c>
      <c r="C233" s="224" t="s">
        <v>86</v>
      </c>
      <c r="D233" s="215">
        <v>930</v>
      </c>
      <c r="E233" s="225"/>
      <c r="F233" s="226"/>
    </row>
    <row r="234" spans="1:6">
      <c r="A234" s="25"/>
      <c r="B234" s="50"/>
      <c r="C234" s="7"/>
      <c r="D234" s="63"/>
      <c r="E234" s="140"/>
      <c r="F234" s="47"/>
    </row>
    <row r="235" spans="1:6" ht="15.75" customHeight="1">
      <c r="A235" s="52" t="s">
        <v>198</v>
      </c>
      <c r="B235" s="51" t="s">
        <v>184</v>
      </c>
      <c r="C235" s="8"/>
      <c r="D235" s="64"/>
      <c r="E235" s="138"/>
      <c r="F235" s="41"/>
    </row>
    <row r="236" spans="1:6">
      <c r="A236" s="52"/>
      <c r="B236" s="51" t="s">
        <v>185</v>
      </c>
      <c r="C236" s="8"/>
      <c r="D236" s="64"/>
      <c r="E236" s="138"/>
      <c r="F236" s="41"/>
    </row>
    <row r="237" spans="1:6" ht="156.75" customHeight="1">
      <c r="A237" s="53"/>
      <c r="B237" s="51" t="s">
        <v>291</v>
      </c>
      <c r="C237" s="8"/>
      <c r="D237" s="64"/>
      <c r="E237" s="138"/>
      <c r="F237" s="41"/>
    </row>
    <row r="238" spans="1:6" ht="15.75" customHeight="1">
      <c r="A238" s="243"/>
      <c r="B238" s="244" t="s">
        <v>186</v>
      </c>
      <c r="C238" s="224" t="s">
        <v>25</v>
      </c>
      <c r="D238" s="215">
        <v>12</v>
      </c>
      <c r="E238" s="225"/>
      <c r="F238" s="226"/>
    </row>
    <row r="239" spans="1:6" ht="15.75" customHeight="1">
      <c r="A239" s="52"/>
      <c r="B239" s="51"/>
      <c r="C239" s="7"/>
      <c r="D239" s="63"/>
      <c r="E239" s="140"/>
      <c r="F239" s="47"/>
    </row>
    <row r="240" spans="1:6">
      <c r="A240" s="52" t="s">
        <v>208</v>
      </c>
      <c r="B240" s="80" t="s">
        <v>227</v>
      </c>
      <c r="C240" s="86"/>
      <c r="D240" s="86"/>
      <c r="E240" s="144"/>
      <c r="F240" s="93"/>
    </row>
    <row r="241" spans="1:6">
      <c r="A241" s="86"/>
      <c r="B241" s="80" t="s">
        <v>223</v>
      </c>
      <c r="C241" s="86"/>
      <c r="D241" s="86"/>
      <c r="E241" s="144"/>
      <c r="F241" s="93"/>
    </row>
    <row r="242" spans="1:6" ht="63.75">
      <c r="A242" s="42"/>
      <c r="B242" s="80" t="s">
        <v>287</v>
      </c>
      <c r="C242" s="43"/>
      <c r="D242" s="44"/>
      <c r="E242" s="145"/>
      <c r="F242" s="45"/>
    </row>
    <row r="243" spans="1:6" ht="102">
      <c r="A243" s="86"/>
      <c r="B243" s="80" t="s">
        <v>224</v>
      </c>
      <c r="C243" s="43"/>
      <c r="D243" s="62"/>
      <c r="E243" s="139"/>
      <c r="F243" s="45"/>
    </row>
    <row r="244" spans="1:6" ht="27">
      <c r="A244" s="55"/>
      <c r="B244" s="91" t="s">
        <v>225</v>
      </c>
      <c r="C244" s="7"/>
      <c r="D244" s="63"/>
      <c r="E244" s="140"/>
      <c r="F244" s="47"/>
    </row>
    <row r="245" spans="1:6">
      <c r="A245" s="55"/>
      <c r="B245" s="218" t="s">
        <v>226</v>
      </c>
      <c r="C245" s="245" t="s">
        <v>37</v>
      </c>
      <c r="D245" s="215">
        <v>18</v>
      </c>
      <c r="E245" s="246"/>
      <c r="F245" s="226"/>
    </row>
    <row r="246" spans="1:6">
      <c r="A246" s="242"/>
      <c r="B246" s="218" t="s">
        <v>121</v>
      </c>
      <c r="C246" s="245" t="s">
        <v>46</v>
      </c>
      <c r="D246" s="215">
        <v>1886</v>
      </c>
      <c r="E246" s="246"/>
      <c r="F246" s="226"/>
    </row>
    <row r="247" spans="1:6">
      <c r="A247" s="55"/>
      <c r="B247" s="91"/>
      <c r="C247" s="65"/>
      <c r="D247" s="63"/>
      <c r="E247" s="146"/>
      <c r="F247" s="47"/>
    </row>
    <row r="248" spans="1:6" ht="51">
      <c r="A248" s="42" t="s">
        <v>234</v>
      </c>
      <c r="B248" s="101" t="s">
        <v>288</v>
      </c>
      <c r="C248" s="102"/>
      <c r="D248" s="103"/>
      <c r="E248" s="147"/>
      <c r="F248" s="41"/>
    </row>
    <row r="249" spans="1:6">
      <c r="A249" s="247"/>
      <c r="B249" s="248" t="s">
        <v>17</v>
      </c>
      <c r="C249" s="249" t="s">
        <v>228</v>
      </c>
      <c r="D249" s="250">
        <v>7</v>
      </c>
      <c r="E249" s="251"/>
      <c r="F249" s="226"/>
    </row>
    <row r="250" spans="1:6">
      <c r="A250" s="25"/>
      <c r="B250" s="21"/>
      <c r="C250" s="24"/>
      <c r="D250" s="12"/>
      <c r="E250" s="148"/>
      <c r="F250" s="41"/>
    </row>
    <row r="251" spans="1:6">
      <c r="A251" s="52" t="s">
        <v>239</v>
      </c>
      <c r="B251" s="80" t="s">
        <v>229</v>
      </c>
      <c r="C251" s="66"/>
      <c r="D251" s="66"/>
      <c r="E251" s="149"/>
      <c r="F251" s="67"/>
    </row>
    <row r="252" spans="1:6">
      <c r="A252" s="42"/>
      <c r="B252" s="80" t="s">
        <v>230</v>
      </c>
      <c r="C252" s="66"/>
      <c r="D252" s="66"/>
      <c r="E252" s="149"/>
      <c r="F252" s="67"/>
    </row>
    <row r="253" spans="1:6" ht="105.75" customHeight="1">
      <c r="A253" s="86"/>
      <c r="B253" s="80" t="s">
        <v>292</v>
      </c>
      <c r="C253" s="66"/>
      <c r="D253" s="66"/>
      <c r="E253" s="149"/>
      <c r="F253" s="67"/>
    </row>
    <row r="254" spans="1:6">
      <c r="A254" s="55"/>
      <c r="B254" s="91" t="s">
        <v>231</v>
      </c>
      <c r="C254" s="68"/>
      <c r="D254" s="68"/>
      <c r="E254" s="150"/>
      <c r="F254" s="69"/>
    </row>
    <row r="255" spans="1:6">
      <c r="A255" s="55"/>
      <c r="B255" s="218" t="s">
        <v>232</v>
      </c>
      <c r="C255" s="245" t="s">
        <v>25</v>
      </c>
      <c r="D255" s="215">
        <v>10</v>
      </c>
      <c r="E255" s="225"/>
      <c r="F255" s="226"/>
    </row>
    <row r="256" spans="1:6">
      <c r="A256" s="242"/>
      <c r="B256" s="218" t="s">
        <v>233</v>
      </c>
      <c r="C256" s="245" t="s">
        <v>25</v>
      </c>
      <c r="D256" s="215">
        <v>7</v>
      </c>
      <c r="E256" s="225"/>
      <c r="F256" s="226"/>
    </row>
    <row r="257" spans="1:6">
      <c r="A257" s="55"/>
      <c r="B257" s="91"/>
      <c r="C257" s="65"/>
      <c r="D257" s="63"/>
      <c r="E257" s="140"/>
      <c r="F257" s="47"/>
    </row>
    <row r="258" spans="1:6">
      <c r="A258" s="52" t="s">
        <v>240</v>
      </c>
      <c r="B258" s="80" t="s">
        <v>235</v>
      </c>
      <c r="C258" s="70"/>
      <c r="D258" s="71"/>
      <c r="E258" s="139"/>
      <c r="F258" s="45"/>
    </row>
    <row r="259" spans="1:6" ht="38.25">
      <c r="A259" s="42"/>
      <c r="B259" s="80" t="s">
        <v>236</v>
      </c>
      <c r="C259" s="43"/>
      <c r="D259" s="62"/>
      <c r="E259" s="139"/>
      <c r="F259" s="45"/>
    </row>
    <row r="260" spans="1:6" ht="25.5">
      <c r="A260" s="46"/>
      <c r="B260" s="91" t="s">
        <v>237</v>
      </c>
      <c r="C260" s="7"/>
      <c r="D260" s="63"/>
      <c r="E260" s="140"/>
      <c r="F260" s="47"/>
    </row>
    <row r="261" spans="1:6">
      <c r="A261" s="242"/>
      <c r="B261" s="218" t="s">
        <v>238</v>
      </c>
      <c r="C261" s="224" t="s">
        <v>25</v>
      </c>
      <c r="D261" s="215">
        <v>6</v>
      </c>
      <c r="E261" s="225"/>
      <c r="F261" s="226"/>
    </row>
    <row r="262" spans="1:6">
      <c r="A262" s="54"/>
      <c r="B262" s="50"/>
      <c r="C262" s="8"/>
      <c r="D262" s="64"/>
      <c r="E262" s="138"/>
      <c r="F262" s="41"/>
    </row>
    <row r="263" spans="1:6" ht="15.75" customHeight="1">
      <c r="A263" s="52" t="s">
        <v>241</v>
      </c>
      <c r="B263" s="50" t="s">
        <v>194</v>
      </c>
      <c r="C263" s="8"/>
      <c r="D263" s="64"/>
      <c r="E263" s="138"/>
      <c r="F263" s="41"/>
    </row>
    <row r="264" spans="1:6" ht="15.75" customHeight="1">
      <c r="A264" s="54"/>
      <c r="B264" s="50" t="s">
        <v>195</v>
      </c>
      <c r="C264" s="8"/>
      <c r="D264" s="64"/>
      <c r="E264" s="138"/>
      <c r="F264" s="41"/>
    </row>
    <row r="265" spans="1:6" ht="135" customHeight="1">
      <c r="A265" s="60"/>
      <c r="B265" s="50" t="s">
        <v>197</v>
      </c>
      <c r="C265" s="8"/>
      <c r="D265" s="64"/>
      <c r="E265" s="138"/>
      <c r="F265" s="41"/>
    </row>
    <row r="266" spans="1:6" ht="15.75" customHeight="1">
      <c r="A266" s="252"/>
      <c r="B266" s="244" t="s">
        <v>196</v>
      </c>
      <c r="C266" s="224" t="s">
        <v>25</v>
      </c>
      <c r="D266" s="215">
        <v>7</v>
      </c>
      <c r="E266" s="225"/>
      <c r="F266" s="226"/>
    </row>
    <row r="267" spans="1:6">
      <c r="A267" s="10"/>
      <c r="B267" s="23"/>
      <c r="C267" s="8"/>
      <c r="D267" s="64"/>
      <c r="E267" s="138"/>
      <c r="F267" s="41"/>
    </row>
    <row r="268" spans="1:6" ht="15.75" customHeight="1">
      <c r="A268" s="52" t="s">
        <v>242</v>
      </c>
      <c r="B268" s="23" t="s">
        <v>199</v>
      </c>
      <c r="C268" s="8"/>
      <c r="D268" s="64"/>
      <c r="E268" s="138"/>
      <c r="F268" s="41"/>
    </row>
    <row r="269" spans="1:6" ht="15.75" customHeight="1">
      <c r="A269" s="52"/>
      <c r="B269" s="50" t="s">
        <v>200</v>
      </c>
      <c r="C269" s="8"/>
      <c r="D269" s="64"/>
      <c r="E269" s="138"/>
      <c r="F269" s="41"/>
    </row>
    <row r="270" spans="1:6" s="59" customFormat="1" ht="198" customHeight="1">
      <c r="B270" s="104" t="s">
        <v>330</v>
      </c>
      <c r="C270" s="95"/>
      <c r="D270" s="96"/>
      <c r="E270" s="141"/>
      <c r="F270" s="97"/>
    </row>
    <row r="271" spans="1:6" s="59" customFormat="1" ht="17.100000000000001" customHeight="1">
      <c r="A271" s="85"/>
      <c r="B271" s="105" t="s">
        <v>91</v>
      </c>
      <c r="C271" s="95"/>
      <c r="D271" s="96"/>
      <c r="E271" s="141"/>
      <c r="F271" s="97"/>
    </row>
    <row r="272" spans="1:6">
      <c r="B272" s="218" t="s">
        <v>201</v>
      </c>
      <c r="C272" s="236" t="s">
        <v>12</v>
      </c>
      <c r="D272" s="237">
        <v>1620</v>
      </c>
      <c r="E272" s="238"/>
      <c r="F272" s="226"/>
    </row>
    <row r="273" spans="1:6">
      <c r="A273" s="54"/>
      <c r="B273" s="229" t="s">
        <v>202</v>
      </c>
      <c r="C273" s="253" t="s">
        <v>12</v>
      </c>
      <c r="D273" s="254">
        <f>694+7</f>
        <v>701</v>
      </c>
      <c r="E273" s="255"/>
      <c r="F273" s="233"/>
    </row>
    <row r="274" spans="1:6">
      <c r="A274" s="54"/>
      <c r="B274" s="229" t="s">
        <v>205</v>
      </c>
      <c r="C274" s="253" t="s">
        <v>12</v>
      </c>
      <c r="D274" s="254">
        <f>1386-123</f>
        <v>1263</v>
      </c>
      <c r="E274" s="255"/>
      <c r="F274" s="233"/>
    </row>
    <row r="275" spans="1:6">
      <c r="A275" s="54"/>
      <c r="B275" s="229" t="s">
        <v>203</v>
      </c>
      <c r="C275" s="253" t="s">
        <v>12</v>
      </c>
      <c r="D275" s="254">
        <f>1151+7</f>
        <v>1158</v>
      </c>
      <c r="E275" s="255"/>
      <c r="F275" s="233"/>
    </row>
    <row r="276" spans="1:6">
      <c r="A276" s="256"/>
      <c r="B276" s="218" t="s">
        <v>204</v>
      </c>
      <c r="C276" s="236" t="s">
        <v>12</v>
      </c>
      <c r="D276" s="237">
        <v>86</v>
      </c>
      <c r="E276" s="238"/>
      <c r="F276" s="226"/>
    </row>
    <row r="277" spans="1:6">
      <c r="A277" s="54"/>
      <c r="B277" s="91"/>
      <c r="C277" s="95"/>
      <c r="D277" s="96"/>
      <c r="E277" s="141"/>
      <c r="F277" s="97"/>
    </row>
    <row r="278" spans="1:6">
      <c r="A278" s="52" t="s">
        <v>243</v>
      </c>
      <c r="B278" s="51" t="s">
        <v>209</v>
      </c>
      <c r="C278" s="8"/>
      <c r="D278" s="64"/>
      <c r="E278" s="138"/>
      <c r="F278" s="41"/>
    </row>
    <row r="279" spans="1:6">
      <c r="A279" s="61"/>
      <c r="B279" s="51" t="s">
        <v>207</v>
      </c>
      <c r="C279" s="8"/>
      <c r="D279" s="64"/>
      <c r="E279" s="138"/>
      <c r="F279" s="41"/>
    </row>
    <row r="280" spans="1:6" ht="104.25" customHeight="1">
      <c r="A280" s="61"/>
      <c r="B280" s="51" t="s">
        <v>350</v>
      </c>
      <c r="C280" s="8"/>
      <c r="D280" s="106"/>
      <c r="E280" s="138"/>
      <c r="F280" s="41"/>
    </row>
    <row r="281" spans="1:6">
      <c r="A281" s="257"/>
      <c r="B281" s="244" t="s">
        <v>293</v>
      </c>
      <c r="C281" s="245" t="s">
        <v>37</v>
      </c>
      <c r="D281" s="182">
        <f>300*2.05*0.2</f>
        <v>123</v>
      </c>
      <c r="E281" s="258"/>
      <c r="F281" s="177"/>
    </row>
    <row r="282" spans="1:6">
      <c r="A282" s="61"/>
      <c r="B282" s="51"/>
      <c r="C282" s="24"/>
      <c r="D282" s="84"/>
      <c r="E282" s="142"/>
      <c r="F282" s="41"/>
    </row>
    <row r="283" spans="1:6" ht="25.5">
      <c r="A283" s="52" t="s">
        <v>246</v>
      </c>
      <c r="B283" s="80" t="s">
        <v>289</v>
      </c>
      <c r="C283" s="24"/>
      <c r="D283" s="12"/>
      <c r="E283" s="148"/>
      <c r="F283" s="41"/>
    </row>
    <row r="284" spans="1:6" ht="102">
      <c r="A284" s="25"/>
      <c r="B284" s="80" t="s">
        <v>297</v>
      </c>
      <c r="C284" s="24"/>
      <c r="D284" s="12"/>
      <c r="E284" s="148"/>
      <c r="F284" s="41"/>
    </row>
    <row r="285" spans="1:6">
      <c r="A285" s="179"/>
      <c r="B285" s="218" t="s">
        <v>282</v>
      </c>
      <c r="C285" s="224" t="s">
        <v>134</v>
      </c>
      <c r="D285" s="215">
        <v>319</v>
      </c>
      <c r="E285" s="246"/>
      <c r="F285" s="226"/>
    </row>
    <row r="286" spans="1:6">
      <c r="A286" s="25"/>
      <c r="B286" s="91"/>
      <c r="C286" s="7"/>
      <c r="D286" s="63"/>
      <c r="E286" s="146"/>
      <c r="F286" s="47"/>
    </row>
    <row r="287" spans="1:6">
      <c r="A287" s="52" t="s">
        <v>247</v>
      </c>
      <c r="B287" s="21" t="s">
        <v>244</v>
      </c>
      <c r="C287" s="24"/>
      <c r="D287" s="29"/>
      <c r="E287" s="138"/>
      <c r="F287" s="41"/>
    </row>
    <row r="288" spans="1:6" ht="51">
      <c r="A288" s="25"/>
      <c r="B288" s="21" t="s">
        <v>245</v>
      </c>
      <c r="C288" s="24"/>
      <c r="D288" s="29"/>
      <c r="E288" s="138"/>
      <c r="F288" s="41"/>
    </row>
    <row r="289" spans="1:6">
      <c r="A289" s="179"/>
      <c r="B289" s="259" t="s">
        <v>294</v>
      </c>
      <c r="C289" s="245" t="s">
        <v>37</v>
      </c>
      <c r="D289" s="215">
        <v>41</v>
      </c>
      <c r="E289" s="246"/>
      <c r="F289" s="226"/>
    </row>
    <row r="290" spans="1:6">
      <c r="A290" s="25"/>
      <c r="B290" s="21"/>
      <c r="C290" s="65"/>
      <c r="D290" s="63"/>
      <c r="E290" s="146"/>
      <c r="F290" s="47"/>
    </row>
    <row r="291" spans="1:6" ht="15.75" customHeight="1">
      <c r="A291" s="52" t="s">
        <v>248</v>
      </c>
      <c r="B291" s="21" t="s">
        <v>331</v>
      </c>
      <c r="C291" s="24"/>
      <c r="D291" s="29"/>
      <c r="E291" s="138"/>
      <c r="F291" s="41"/>
    </row>
    <row r="292" spans="1:6" ht="159.94999999999999" customHeight="1">
      <c r="A292" s="25"/>
      <c r="B292" s="21" t="s">
        <v>332</v>
      </c>
      <c r="C292" s="24"/>
      <c r="D292" s="29"/>
      <c r="E292" s="138"/>
      <c r="F292" s="41"/>
    </row>
    <row r="293" spans="1:6">
      <c r="A293" s="179"/>
      <c r="B293" s="259" t="s">
        <v>294</v>
      </c>
      <c r="C293" s="245" t="s">
        <v>37</v>
      </c>
      <c r="D293" s="215">
        <v>80</v>
      </c>
      <c r="E293" s="246"/>
      <c r="F293" s="226"/>
    </row>
    <row r="294" spans="1:6">
      <c r="A294" s="25"/>
      <c r="B294" s="21"/>
      <c r="C294" s="8"/>
      <c r="D294" s="64"/>
      <c r="E294" s="138"/>
      <c r="F294" s="41"/>
    </row>
    <row r="295" spans="1:6" s="130" customFormat="1" ht="102">
      <c r="A295" s="52" t="s">
        <v>250</v>
      </c>
      <c r="B295" s="22" t="s">
        <v>211</v>
      </c>
      <c r="C295" s="24"/>
      <c r="D295" s="33"/>
      <c r="E295" s="142"/>
      <c r="F295" s="41"/>
    </row>
    <row r="296" spans="1:6" s="130" customFormat="1">
      <c r="A296" s="179"/>
      <c r="B296" s="180" t="s">
        <v>212</v>
      </c>
      <c r="C296" s="181" t="s">
        <v>12</v>
      </c>
      <c r="D296" s="198">
        <v>5</v>
      </c>
      <c r="E296" s="258"/>
      <c r="F296" s="177"/>
    </row>
    <row r="297" spans="1:6">
      <c r="A297" s="25"/>
      <c r="B297" s="21"/>
      <c r="C297" s="8"/>
      <c r="D297" s="64"/>
      <c r="E297" s="138"/>
      <c r="F297" s="41"/>
    </row>
    <row r="298" spans="1:6" s="130" customFormat="1" ht="63.75">
      <c r="A298" s="52" t="s">
        <v>251</v>
      </c>
      <c r="B298" s="22" t="s">
        <v>213</v>
      </c>
      <c r="C298" s="24"/>
      <c r="D298" s="33"/>
      <c r="E298" s="142"/>
      <c r="F298" s="41"/>
    </row>
    <row r="299" spans="1:6" s="130" customFormat="1" ht="25.5">
      <c r="A299" s="25"/>
      <c r="B299" s="22" t="s">
        <v>210</v>
      </c>
      <c r="C299" s="24"/>
      <c r="D299" s="33"/>
      <c r="E299" s="142"/>
      <c r="F299" s="41"/>
    </row>
    <row r="300" spans="1:6" s="130" customFormat="1" ht="12.75">
      <c r="A300" s="179"/>
      <c r="B300" s="180" t="s">
        <v>138</v>
      </c>
      <c r="C300" s="181" t="s">
        <v>25</v>
      </c>
      <c r="D300" s="198">
        <v>4</v>
      </c>
      <c r="E300" s="258"/>
      <c r="F300" s="177"/>
    </row>
    <row r="301" spans="1:6" s="130" customFormat="1" ht="12.75">
      <c r="A301" s="25"/>
      <c r="B301" s="22"/>
      <c r="C301" s="24"/>
      <c r="D301" s="33"/>
      <c r="E301" s="142"/>
      <c r="F301" s="41"/>
    </row>
    <row r="302" spans="1:6" ht="129">
      <c r="A302" s="52" t="s">
        <v>260</v>
      </c>
      <c r="B302" s="80" t="s">
        <v>299</v>
      </c>
      <c r="C302" s="107"/>
      <c r="D302" s="107"/>
      <c r="E302" s="151"/>
      <c r="F302" s="107"/>
    </row>
    <row r="303" spans="1:6">
      <c r="A303" s="179"/>
      <c r="B303" s="259" t="s">
        <v>298</v>
      </c>
      <c r="C303" s="245" t="s">
        <v>249</v>
      </c>
      <c r="D303" s="215">
        <v>5</v>
      </c>
      <c r="E303" s="246"/>
      <c r="F303" s="226"/>
    </row>
    <row r="304" spans="1:6" s="130" customFormat="1" ht="12.75">
      <c r="A304" s="25"/>
      <c r="B304" s="22"/>
      <c r="C304" s="24"/>
      <c r="D304" s="33"/>
      <c r="E304" s="142"/>
      <c r="F304" s="41"/>
    </row>
    <row r="305" spans="1:6">
      <c r="A305" s="52" t="s">
        <v>261</v>
      </c>
      <c r="B305" s="51" t="s">
        <v>214</v>
      </c>
      <c r="C305" s="24"/>
      <c r="D305" s="64"/>
      <c r="E305" s="138"/>
      <c r="F305" s="41"/>
    </row>
    <row r="306" spans="1:6" ht="144.94999999999999" customHeight="1">
      <c r="A306" s="25"/>
      <c r="B306" s="22" t="s">
        <v>351</v>
      </c>
      <c r="C306" s="24"/>
      <c r="D306" s="64"/>
      <c r="E306" s="138"/>
      <c r="F306" s="41"/>
    </row>
    <row r="307" spans="1:6">
      <c r="B307" s="218" t="s">
        <v>215</v>
      </c>
      <c r="C307" s="224" t="s">
        <v>82</v>
      </c>
      <c r="D307" s="198">
        <v>22</v>
      </c>
      <c r="E307" s="258"/>
      <c r="F307" s="260"/>
    </row>
    <row r="308" spans="1:6">
      <c r="A308" s="54"/>
      <c r="B308" s="229" t="s">
        <v>216</v>
      </c>
      <c r="C308" s="230" t="s">
        <v>82</v>
      </c>
      <c r="D308" s="261">
        <v>22</v>
      </c>
      <c r="E308" s="262"/>
      <c r="F308" s="263"/>
    </row>
    <row r="309" spans="1:6">
      <c r="A309" s="54"/>
      <c r="B309" s="229" t="s">
        <v>217</v>
      </c>
      <c r="C309" s="253" t="s">
        <v>25</v>
      </c>
      <c r="D309" s="261">
        <v>11</v>
      </c>
      <c r="E309" s="262"/>
      <c r="F309" s="263"/>
    </row>
    <row r="310" spans="1:6">
      <c r="A310" s="256"/>
      <c r="B310" s="218" t="s">
        <v>218</v>
      </c>
      <c r="C310" s="236" t="s">
        <v>25</v>
      </c>
      <c r="D310" s="198">
        <v>2</v>
      </c>
      <c r="E310" s="258"/>
      <c r="F310" s="260"/>
    </row>
    <row r="311" spans="1:6">
      <c r="A311" s="25"/>
      <c r="B311" s="108"/>
      <c r="C311" s="24"/>
      <c r="D311" s="64"/>
      <c r="E311" s="138"/>
      <c r="F311" s="41"/>
    </row>
    <row r="312" spans="1:6" ht="25.5">
      <c r="A312" s="52" t="s">
        <v>262</v>
      </c>
      <c r="B312" s="72" t="s">
        <v>252</v>
      </c>
      <c r="C312" s="107"/>
      <c r="D312" s="107"/>
      <c r="E312" s="148"/>
      <c r="F312" s="41"/>
    </row>
    <row r="313" spans="1:6">
      <c r="A313" s="179"/>
      <c r="B313" s="264" t="s">
        <v>283</v>
      </c>
      <c r="C313" s="181" t="s">
        <v>253</v>
      </c>
      <c r="D313" s="175">
        <v>303</v>
      </c>
      <c r="E313" s="216"/>
      <c r="F313" s="226"/>
    </row>
    <row r="314" spans="1:6">
      <c r="A314" s="25"/>
      <c r="B314" s="72"/>
      <c r="C314" s="24"/>
      <c r="D314" s="29"/>
      <c r="E314" s="138"/>
      <c r="F314" s="41"/>
    </row>
    <row r="315" spans="1:6" ht="25.5">
      <c r="A315" s="52" t="s">
        <v>263</v>
      </c>
      <c r="B315" s="131" t="s">
        <v>301</v>
      </c>
      <c r="C315" s="107"/>
      <c r="D315" s="109"/>
      <c r="E315" s="152"/>
      <c r="F315" s="107"/>
    </row>
    <row r="316" spans="1:6" ht="25.5">
      <c r="A316" s="25"/>
      <c r="B316" s="131" t="s">
        <v>355</v>
      </c>
      <c r="C316" s="107"/>
      <c r="D316" s="109"/>
      <c r="E316" s="152"/>
      <c r="F316" s="107"/>
    </row>
    <row r="317" spans="1:6">
      <c r="A317" s="179"/>
      <c r="B317" s="265" t="s">
        <v>284</v>
      </c>
      <c r="C317" s="181" t="s">
        <v>86</v>
      </c>
      <c r="D317" s="175">
        <v>1136</v>
      </c>
      <c r="E317" s="216"/>
      <c r="F317" s="226"/>
    </row>
    <row r="318" spans="1:6">
      <c r="A318" s="25"/>
      <c r="B318" s="131"/>
      <c r="C318" s="24"/>
      <c r="D318" s="29"/>
      <c r="E318" s="138"/>
      <c r="F318" s="41"/>
    </row>
    <row r="319" spans="1:6" ht="38.25">
      <c r="A319" s="52" t="s">
        <v>264</v>
      </c>
      <c r="B319" s="131" t="s">
        <v>354</v>
      </c>
      <c r="C319" s="107"/>
      <c r="D319" s="109"/>
      <c r="E319" s="152"/>
      <c r="F319" s="107"/>
    </row>
    <row r="320" spans="1:6" ht="25.5">
      <c r="A320" s="25"/>
      <c r="B320" s="131" t="s">
        <v>254</v>
      </c>
      <c r="C320" s="107"/>
      <c r="D320" s="109"/>
      <c r="E320" s="152"/>
      <c r="F320" s="107"/>
    </row>
    <row r="321" spans="1:6">
      <c r="A321" s="179"/>
      <c r="B321" s="265" t="s">
        <v>285</v>
      </c>
      <c r="C321" s="181" t="s">
        <v>86</v>
      </c>
      <c r="D321" s="175">
        <f>D317</f>
        <v>1136</v>
      </c>
      <c r="E321" s="216"/>
      <c r="F321" s="226"/>
    </row>
    <row r="322" spans="1:6">
      <c r="A322" s="25"/>
      <c r="B322" s="131"/>
      <c r="C322" s="24"/>
      <c r="D322" s="29"/>
      <c r="E322" s="138"/>
      <c r="F322" s="41"/>
    </row>
    <row r="323" spans="1:6">
      <c r="A323" s="52" t="s">
        <v>272</v>
      </c>
      <c r="B323" s="23" t="s">
        <v>295</v>
      </c>
      <c r="C323" s="24"/>
      <c r="D323" s="29"/>
      <c r="E323" s="138"/>
      <c r="F323" s="41"/>
    </row>
    <row r="324" spans="1:6">
      <c r="A324" s="25"/>
      <c r="B324" s="132" t="s">
        <v>296</v>
      </c>
      <c r="C324" s="24"/>
      <c r="D324" s="29"/>
      <c r="E324" s="138"/>
      <c r="F324" s="41"/>
    </row>
    <row r="325" spans="1:6" ht="127.5">
      <c r="A325" s="25"/>
      <c r="B325" s="131" t="s">
        <v>302</v>
      </c>
      <c r="C325" s="24"/>
      <c r="D325" s="29"/>
      <c r="E325" s="138"/>
      <c r="F325" s="41"/>
    </row>
    <row r="326" spans="1:6">
      <c r="A326" s="179"/>
      <c r="B326" s="196" t="s">
        <v>255</v>
      </c>
      <c r="C326" s="181" t="s">
        <v>86</v>
      </c>
      <c r="D326" s="175">
        <f>D321</f>
        <v>1136</v>
      </c>
      <c r="E326" s="216"/>
      <c r="F326" s="226"/>
    </row>
    <row r="327" spans="1:6">
      <c r="A327" s="25"/>
      <c r="B327" s="21"/>
      <c r="C327" s="24"/>
      <c r="D327" s="29"/>
      <c r="E327" s="138"/>
      <c r="F327" s="41"/>
    </row>
    <row r="328" spans="1:6">
      <c r="A328" s="52" t="s">
        <v>277</v>
      </c>
      <c r="B328" s="23" t="s">
        <v>256</v>
      </c>
      <c r="C328" s="24"/>
      <c r="D328" s="29"/>
      <c r="E328" s="138"/>
      <c r="F328" s="41"/>
    </row>
    <row r="329" spans="1:6">
      <c r="A329" s="25"/>
      <c r="B329" s="23" t="s">
        <v>257</v>
      </c>
      <c r="C329" s="24"/>
      <c r="D329" s="29"/>
      <c r="E329" s="138"/>
      <c r="F329" s="41"/>
    </row>
    <row r="330" spans="1:6" ht="38.25">
      <c r="A330" s="88"/>
      <c r="B330" s="72" t="s">
        <v>258</v>
      </c>
      <c r="C330" s="24"/>
      <c r="D330" s="29"/>
      <c r="E330" s="138"/>
      <c r="F330" s="41"/>
    </row>
    <row r="331" spans="1:6">
      <c r="A331" s="25"/>
      <c r="B331" s="23" t="s">
        <v>286</v>
      </c>
      <c r="D331" s="110"/>
      <c r="E331" s="153"/>
      <c r="F331" s="40"/>
    </row>
    <row r="332" spans="1:6">
      <c r="A332" s="179"/>
      <c r="B332" s="196" t="s">
        <v>259</v>
      </c>
      <c r="C332" s="181" t="s">
        <v>253</v>
      </c>
      <c r="D332" s="175">
        <v>303</v>
      </c>
      <c r="E332" s="216"/>
      <c r="F332" s="226"/>
    </row>
    <row r="333" spans="1:6">
      <c r="A333" s="25"/>
      <c r="B333" s="23"/>
      <c r="C333" s="24"/>
      <c r="D333" s="29"/>
      <c r="E333" s="138"/>
      <c r="F333" s="47"/>
    </row>
    <row r="334" spans="1:6">
      <c r="A334" s="52" t="s">
        <v>278</v>
      </c>
      <c r="B334" s="23" t="s">
        <v>303</v>
      </c>
      <c r="C334" s="24"/>
      <c r="D334" s="29"/>
      <c r="E334" s="138"/>
      <c r="F334" s="41"/>
    </row>
    <row r="335" spans="1:6" ht="167.25" customHeight="1">
      <c r="A335" s="25"/>
      <c r="B335" s="72" t="s">
        <v>324</v>
      </c>
      <c r="C335" s="24"/>
      <c r="D335" s="29"/>
      <c r="E335" s="138"/>
      <c r="F335" s="41"/>
    </row>
    <row r="336" spans="1:6" ht="25.5">
      <c r="A336" s="88"/>
      <c r="B336" s="72" t="s">
        <v>304</v>
      </c>
      <c r="C336" s="24"/>
      <c r="D336" s="29"/>
      <c r="E336" s="138"/>
      <c r="F336" s="41"/>
    </row>
    <row r="337" spans="1:6">
      <c r="A337" s="179"/>
      <c r="B337" s="196" t="s">
        <v>305</v>
      </c>
      <c r="C337" s="181" t="s">
        <v>25</v>
      </c>
      <c r="D337" s="175">
        <v>64</v>
      </c>
      <c r="E337" s="216"/>
      <c r="F337" s="177"/>
    </row>
    <row r="338" spans="1:6">
      <c r="A338" s="25"/>
      <c r="B338" s="108"/>
      <c r="C338" s="24"/>
      <c r="D338" s="64"/>
      <c r="E338" s="138"/>
      <c r="F338" s="41"/>
    </row>
    <row r="339" spans="1:6" ht="153">
      <c r="A339" s="52" t="s">
        <v>279</v>
      </c>
      <c r="B339" s="101" t="s">
        <v>273</v>
      </c>
      <c r="C339" s="102"/>
      <c r="D339" s="73"/>
      <c r="E339" s="154"/>
      <c r="F339" s="74"/>
    </row>
    <row r="340" spans="1:6">
      <c r="A340" s="87"/>
      <c r="B340" s="111" t="s">
        <v>266</v>
      </c>
      <c r="C340" s="102"/>
      <c r="D340" s="73"/>
      <c r="E340" s="141"/>
      <c r="F340" s="75"/>
    </row>
    <row r="341" spans="1:6">
      <c r="A341" s="87"/>
      <c r="B341" s="266" t="s">
        <v>267</v>
      </c>
      <c r="C341" s="267" t="s">
        <v>25</v>
      </c>
      <c r="D341" s="215">
        <v>3</v>
      </c>
      <c r="E341" s="246"/>
      <c r="F341" s="226"/>
    </row>
    <row r="342" spans="1:6">
      <c r="A342" s="87"/>
      <c r="B342" s="268" t="s">
        <v>268</v>
      </c>
      <c r="C342" s="269" t="s">
        <v>25</v>
      </c>
      <c r="D342" s="231">
        <v>3</v>
      </c>
      <c r="E342" s="270"/>
      <c r="F342" s="233"/>
    </row>
    <row r="343" spans="1:6">
      <c r="A343" s="87"/>
      <c r="B343" s="268" t="s">
        <v>269</v>
      </c>
      <c r="C343" s="269" t="s">
        <v>25</v>
      </c>
      <c r="D343" s="231">
        <v>3</v>
      </c>
      <c r="E343" s="270"/>
      <c r="F343" s="233"/>
    </row>
    <row r="344" spans="1:6">
      <c r="A344" s="25"/>
      <c r="B344" s="111" t="s">
        <v>270</v>
      </c>
      <c r="C344" s="76"/>
      <c r="D344" s="63"/>
      <c r="E344" s="146"/>
      <c r="F344" s="77"/>
    </row>
    <row r="345" spans="1:6">
      <c r="A345" s="179"/>
      <c r="B345" s="266" t="s">
        <v>271</v>
      </c>
      <c r="C345" s="267" t="s">
        <v>25</v>
      </c>
      <c r="D345" s="215">
        <v>3</v>
      </c>
      <c r="E345" s="246"/>
      <c r="F345" s="226"/>
    </row>
    <row r="346" spans="1:6">
      <c r="A346" s="25"/>
      <c r="B346" s="80"/>
      <c r="C346" s="112"/>
      <c r="D346" s="63"/>
      <c r="E346" s="146"/>
      <c r="F346" s="47"/>
    </row>
    <row r="347" spans="1:6" ht="63.75">
      <c r="A347" s="52" t="s">
        <v>280</v>
      </c>
      <c r="B347" s="80" t="s">
        <v>306</v>
      </c>
      <c r="D347" s="40"/>
      <c r="E347" s="155"/>
      <c r="F347" s="40"/>
    </row>
    <row r="348" spans="1:6">
      <c r="A348" s="179"/>
      <c r="B348" s="266" t="s">
        <v>307</v>
      </c>
      <c r="C348" s="181" t="s">
        <v>82</v>
      </c>
      <c r="D348" s="175">
        <v>1351</v>
      </c>
      <c r="E348" s="216"/>
      <c r="F348" s="177"/>
    </row>
    <row r="349" spans="1:6">
      <c r="A349" s="25"/>
      <c r="B349" s="80"/>
      <c r="C349" s="24"/>
      <c r="D349" s="90"/>
      <c r="E349" s="138"/>
      <c r="F349" s="41"/>
    </row>
    <row r="350" spans="1:6" ht="51">
      <c r="A350" s="52" t="s">
        <v>281</v>
      </c>
      <c r="B350" s="80" t="s">
        <v>308</v>
      </c>
      <c r="D350" s="110"/>
      <c r="E350" s="153"/>
      <c r="F350" s="40"/>
    </row>
    <row r="351" spans="1:6">
      <c r="A351" s="179"/>
      <c r="B351" s="266" t="s">
        <v>309</v>
      </c>
      <c r="C351" s="181" t="s">
        <v>25</v>
      </c>
      <c r="D351" s="175">
        <v>32</v>
      </c>
      <c r="E351" s="216"/>
      <c r="F351" s="177"/>
    </row>
    <row r="352" spans="1:6">
      <c r="A352" s="25"/>
      <c r="B352" s="80"/>
      <c r="C352" s="24"/>
      <c r="D352" s="90"/>
      <c r="E352" s="138"/>
      <c r="F352" s="41"/>
    </row>
    <row r="353" spans="1:6" ht="51">
      <c r="A353" s="52" t="s">
        <v>312</v>
      </c>
      <c r="B353" s="80" t="s">
        <v>310</v>
      </c>
      <c r="D353" s="110"/>
      <c r="E353" s="153"/>
      <c r="F353" s="40"/>
    </row>
    <row r="354" spans="1:6">
      <c r="A354" s="271"/>
      <c r="B354" s="266" t="s">
        <v>311</v>
      </c>
      <c r="C354" s="181" t="s">
        <v>12</v>
      </c>
      <c r="D354" s="175">
        <v>6</v>
      </c>
      <c r="E354" s="216"/>
      <c r="F354" s="177">
        <f>D354*E354</f>
        <v>0</v>
      </c>
    </row>
    <row r="355" spans="1:6">
      <c r="A355" s="25"/>
      <c r="B355" s="80"/>
      <c r="C355" s="112"/>
      <c r="D355" s="63"/>
      <c r="E355" s="146"/>
      <c r="F355" s="47"/>
    </row>
    <row r="356" spans="1:6" ht="90.75">
      <c r="A356" s="179" t="s">
        <v>313</v>
      </c>
      <c r="B356" s="259" t="s">
        <v>358</v>
      </c>
      <c r="C356" s="181" t="s">
        <v>325</v>
      </c>
      <c r="D356" s="175">
        <v>200</v>
      </c>
      <c r="E356" s="246"/>
      <c r="F356" s="177"/>
    </row>
    <row r="357" spans="1:6">
      <c r="A357" s="25"/>
      <c r="B357" s="80"/>
      <c r="C357" s="112"/>
      <c r="D357" s="63"/>
      <c r="E357" s="146"/>
      <c r="F357" s="47"/>
    </row>
    <row r="358" spans="1:6" ht="38.25">
      <c r="A358" s="52" t="s">
        <v>316</v>
      </c>
      <c r="B358" s="80" t="s">
        <v>274</v>
      </c>
      <c r="C358" s="78"/>
      <c r="D358" s="114"/>
      <c r="E358" s="156"/>
      <c r="F358" s="45"/>
    </row>
    <row r="359" spans="1:6" ht="25.5">
      <c r="A359" s="42"/>
      <c r="B359" s="80" t="s">
        <v>334</v>
      </c>
      <c r="C359" s="78"/>
      <c r="D359" s="114"/>
      <c r="E359" s="156"/>
      <c r="F359" s="45"/>
    </row>
    <row r="360" spans="1:6">
      <c r="A360" s="46"/>
      <c r="B360" s="91" t="s">
        <v>275</v>
      </c>
      <c r="C360" s="79"/>
      <c r="D360" s="115"/>
      <c r="E360" s="143"/>
      <c r="F360" s="47"/>
    </row>
    <row r="361" spans="1:6" ht="14.45" customHeight="1">
      <c r="A361" s="242"/>
      <c r="B361" s="218" t="s">
        <v>276</v>
      </c>
      <c r="C361" s="224" t="s">
        <v>82</v>
      </c>
      <c r="D361" s="215">
        <v>678</v>
      </c>
      <c r="E361" s="246"/>
      <c r="F361" s="226"/>
    </row>
    <row r="362" spans="1:6">
      <c r="B362" s="21"/>
      <c r="C362" s="24"/>
      <c r="D362" s="29"/>
      <c r="E362" s="138"/>
      <c r="F362" s="41"/>
    </row>
    <row r="363" spans="1:6" ht="51">
      <c r="A363" s="52" t="s">
        <v>317</v>
      </c>
      <c r="B363" s="94" t="s">
        <v>343</v>
      </c>
      <c r="C363" s="43"/>
      <c r="D363" s="62"/>
      <c r="E363" s="139"/>
      <c r="F363" s="14"/>
    </row>
    <row r="364" spans="1:6">
      <c r="A364" s="242"/>
      <c r="B364" s="218" t="s">
        <v>42</v>
      </c>
      <c r="C364" s="224" t="s">
        <v>82</v>
      </c>
      <c r="D364" s="215">
        <v>678</v>
      </c>
      <c r="E364" s="225"/>
      <c r="F364" s="226"/>
    </row>
    <row r="365" spans="1:6">
      <c r="A365" s="55"/>
      <c r="B365" s="91"/>
      <c r="C365" s="7"/>
      <c r="D365" s="63"/>
      <c r="E365" s="140"/>
      <c r="F365" s="47"/>
    </row>
    <row r="366" spans="1:6" ht="89.25">
      <c r="A366" s="25" t="s">
        <v>318</v>
      </c>
      <c r="B366" s="116" t="s">
        <v>347</v>
      </c>
      <c r="D366" s="113"/>
      <c r="E366" s="148"/>
      <c r="F366" s="41"/>
    </row>
    <row r="367" spans="1:6">
      <c r="A367" s="271"/>
      <c r="B367" s="272" t="s">
        <v>314</v>
      </c>
      <c r="C367" s="181" t="s">
        <v>315</v>
      </c>
      <c r="D367" s="215">
        <v>2008</v>
      </c>
      <c r="E367" s="216"/>
      <c r="F367" s="177"/>
    </row>
    <row r="368" spans="1:6">
      <c r="A368" s="55"/>
      <c r="B368" s="91"/>
      <c r="C368" s="7"/>
      <c r="D368" s="63"/>
      <c r="E368" s="140"/>
      <c r="F368" s="47"/>
    </row>
    <row r="369" spans="1:6" s="57" customFormat="1" ht="25.5">
      <c r="A369" s="52" t="s">
        <v>326</v>
      </c>
      <c r="B369" s="80" t="s">
        <v>144</v>
      </c>
      <c r="C369" s="43"/>
      <c r="D369" s="62"/>
      <c r="E369" s="139"/>
      <c r="F369" s="45"/>
    </row>
    <row r="370" spans="1:6" s="57" customFormat="1">
      <c r="A370" s="42"/>
      <c r="B370" s="80" t="s">
        <v>142</v>
      </c>
      <c r="C370" s="43"/>
      <c r="D370" s="62"/>
      <c r="E370" s="139"/>
      <c r="F370" s="45"/>
    </row>
    <row r="371" spans="1:6" s="57" customFormat="1" ht="89.25">
      <c r="A371" s="42"/>
      <c r="B371" s="101" t="s">
        <v>333</v>
      </c>
      <c r="C371" s="43"/>
      <c r="D371" s="62"/>
      <c r="E371" s="139"/>
      <c r="F371" s="45"/>
    </row>
    <row r="372" spans="1:6" s="57" customFormat="1">
      <c r="A372" s="273"/>
      <c r="B372" s="266" t="s">
        <v>143</v>
      </c>
      <c r="C372" s="274" t="s">
        <v>82</v>
      </c>
      <c r="D372" s="275">
        <v>320</v>
      </c>
      <c r="E372" s="276"/>
      <c r="F372" s="277"/>
    </row>
    <row r="373" spans="1:6" s="57" customFormat="1">
      <c r="A373" s="42"/>
      <c r="B373" s="80"/>
      <c r="C373" s="43"/>
      <c r="D373" s="62"/>
      <c r="E373" s="139"/>
      <c r="F373" s="45"/>
    </row>
    <row r="374" spans="1:6" ht="38.25">
      <c r="A374" s="52" t="s">
        <v>327</v>
      </c>
      <c r="B374" s="278" t="s">
        <v>43</v>
      </c>
      <c r="C374" s="24"/>
      <c r="D374" s="26"/>
      <c r="E374" s="138"/>
      <c r="F374" s="41"/>
    </row>
    <row r="375" spans="1:6" ht="27">
      <c r="A375" s="179"/>
      <c r="B375" s="279" t="s">
        <v>44</v>
      </c>
      <c r="C375" s="280" t="s">
        <v>37</v>
      </c>
      <c r="D375" s="281">
        <v>3387</v>
      </c>
      <c r="E375" s="246"/>
      <c r="F375" s="226"/>
    </row>
    <row r="376" spans="1:6">
      <c r="B376" s="21"/>
      <c r="C376" s="24"/>
      <c r="D376" s="12"/>
      <c r="E376" s="148"/>
      <c r="F376" s="41"/>
    </row>
    <row r="377" spans="1:6" ht="38.25">
      <c r="A377" s="52" t="s">
        <v>344</v>
      </c>
      <c r="B377" s="21" t="s">
        <v>19</v>
      </c>
      <c r="E377" s="153"/>
      <c r="F377" s="41">
        <f t="shared" ref="F377" si="3">D377*E377</f>
        <v>0</v>
      </c>
    </row>
    <row r="378" spans="1:6">
      <c r="A378" s="25"/>
      <c r="B378" s="21" t="s">
        <v>20</v>
      </c>
      <c r="C378" s="24" t="s">
        <v>18</v>
      </c>
      <c r="D378" s="81">
        <v>1</v>
      </c>
      <c r="E378" s="138"/>
      <c r="F378" s="41"/>
    </row>
    <row r="379" spans="1:6">
      <c r="D379" s="40"/>
      <c r="E379" s="40"/>
      <c r="F379" s="40"/>
    </row>
    <row r="380" spans="1:6" ht="15">
      <c r="A380" s="209"/>
      <c r="B380" s="210" t="s">
        <v>349</v>
      </c>
      <c r="C380" s="211"/>
      <c r="D380" s="211"/>
      <c r="E380" s="211"/>
      <c r="F380" s="282">
        <f>SUM(F158:F379)</f>
        <v>0</v>
      </c>
    </row>
    <row r="381" spans="1:6" ht="15">
      <c r="C381"/>
      <c r="D381" s="127"/>
    </row>
    <row r="382" spans="1:6" ht="15">
      <c r="C382"/>
    </row>
    <row r="384" spans="1:6" customFormat="1" ht="15.75">
      <c r="A384" s="284"/>
      <c r="B384" s="313" t="s">
        <v>359</v>
      </c>
      <c r="C384" s="313"/>
      <c r="D384" s="283"/>
      <c r="E384" s="283"/>
      <c r="F384" s="284"/>
    </row>
    <row r="385" spans="1:6" customFormat="1" ht="15">
      <c r="B385" s="82"/>
      <c r="C385" s="83"/>
      <c r="D385" s="82"/>
      <c r="E385" s="82"/>
    </row>
    <row r="386" spans="1:6" customFormat="1" ht="15">
      <c r="B386" s="82"/>
      <c r="C386" s="82"/>
      <c r="D386" s="82"/>
      <c r="E386" s="82"/>
    </row>
    <row r="387" spans="1:6" customFormat="1" ht="20.25" customHeight="1">
      <c r="A387" s="291" t="s">
        <v>206</v>
      </c>
      <c r="B387" s="292" t="s">
        <v>126</v>
      </c>
      <c r="C387" s="293"/>
      <c r="D387" s="294"/>
      <c r="E387" s="295"/>
      <c r="F387" s="296"/>
    </row>
    <row r="388" spans="1:6" customFormat="1" ht="20.25" customHeight="1">
      <c r="A388" s="297" t="s">
        <v>265</v>
      </c>
      <c r="B388" s="298" t="s">
        <v>127</v>
      </c>
      <c r="C388" s="299"/>
      <c r="D388" s="300"/>
      <c r="E388" s="301"/>
      <c r="F388" s="302"/>
    </row>
    <row r="389" spans="1:6" customFormat="1" ht="15">
      <c r="A389" s="303"/>
      <c r="B389" s="303"/>
      <c r="C389" s="304"/>
      <c r="D389" s="305"/>
      <c r="E389" s="306"/>
      <c r="F389" s="307"/>
    </row>
    <row r="390" spans="1:6" customFormat="1" ht="15.75">
      <c r="A390" s="285"/>
      <c r="B390" s="286" t="s">
        <v>15</v>
      </c>
      <c r="C390" s="287"/>
      <c r="D390" s="288"/>
      <c r="E390" s="289"/>
      <c r="F390" s="290"/>
    </row>
    <row r="392" spans="1:6">
      <c r="E392" s="106"/>
    </row>
    <row r="393" spans="1:6">
      <c r="E393" s="106"/>
    </row>
    <row r="394" spans="1:6">
      <c r="E394" s="106"/>
    </row>
  </sheetData>
  <mergeCells count="1">
    <mergeCell ref="B384:C384"/>
  </mergeCells>
  <pageMargins left="0.70866141732283472" right="0.39370078740157483" top="0.74803149606299213" bottom="0.74803149606299213" header="0.31496062992125984" footer="0.31496062992125984"/>
  <pageSetup paperSize="9" scale="85" firstPageNumber="4" fitToHeight="0" orientation="portrait" useFirstPageNumber="1" r:id="rId1"/>
  <headerFooter>
    <oddHeader xml:space="preserve">&amp;L&amp;"Arial,Regular"&amp;8AUTOCESTA A3
DIONICA:IVANJA REKA-OKUČANI&amp;R&amp;"Arial,Regular"&amp;8PROJEKT POBOLJŠANJA TEHNIČKIH SVOJSTAVA SUSTAVA ODVODNJE
SUSTAV ODVODNJE POTEZA OD STAC km 90+920 DO STAC km 93+660 NA AC A3
Br. projekta: 72160-478/22 </oddHeader>
    <oddFooter>&amp;R&amp;"Arial,Regular"&amp;9TROŠKOVNIK str. &amp;P</oddFooter>
  </headerFooter>
  <rowBreaks count="6" manualBreakCount="6">
    <brk id="27" max="5" man="1"/>
    <brk id="51" max="5" man="1"/>
    <brk id="122" max="5" man="1"/>
    <brk id="267" max="5" man="1"/>
    <brk id="290" max="5" man="1"/>
    <brk id="3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UVJETI</vt:lpstr>
      <vt:lpstr>VANJSKA I UNUTARNJA ODVODNJA</vt:lpstr>
      <vt:lpstr>'VANJSKA I UNUTARNJA ODVODNJA'!Print_Area</vt:lpstr>
      <vt:lpstr>UVJETI!Print_Titles</vt:lpstr>
      <vt:lpstr>'VANJSKA I UNUTARNJA ODVODNJA'!Print_Titles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 Radić</dc:creator>
  <cp:lastModifiedBy>Ivan Klanac</cp:lastModifiedBy>
  <cp:lastPrinted>2023-05-17T11:39:15Z</cp:lastPrinted>
  <dcterms:created xsi:type="dcterms:W3CDTF">2017-04-19T07:29:41Z</dcterms:created>
  <dcterms:modified xsi:type="dcterms:W3CDTF">2025-05-22T05:53:27Z</dcterms:modified>
</cp:coreProperties>
</file>